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E5DC13FC-595D-4FAB-8D4D-34A28C7178E8}" xr6:coauthVersionLast="47" xr6:coauthVersionMax="47" xr10:uidLastSave="{00000000-0000-0000-0000-000000000000}"/>
  <bookViews>
    <workbookView xWindow="-120" yWindow="-120" windowWidth="29040" windowHeight="15990" firstSheet="3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Formatos'!$A$7:$AF$75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2" l="1"/>
  <c r="D53" i="12"/>
  <c r="D52" i="12"/>
  <c r="D51" i="12"/>
  <c r="D50" i="12"/>
  <c r="D49" i="12"/>
  <c r="D48" i="12"/>
  <c r="D46" i="12"/>
  <c r="D47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0" i="12"/>
  <c r="D29" i="12"/>
  <c r="D28" i="12"/>
  <c r="D27" i="12"/>
  <c r="D26" i="12"/>
  <c r="D25" i="12"/>
  <c r="D24" i="12"/>
  <c r="D23" i="12"/>
  <c r="D22" i="12"/>
  <c r="D21" i="12"/>
  <c r="D20" i="12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0" i="9"/>
  <c r="D29" i="9"/>
  <c r="D28" i="9"/>
  <c r="D27" i="9"/>
  <c r="D26" i="9"/>
  <c r="D25" i="9"/>
  <c r="D24" i="9"/>
  <c r="D23" i="9"/>
  <c r="D22" i="9"/>
  <c r="D21" i="9"/>
  <c r="D20" i="9"/>
  <c r="O63" i="1"/>
  <c r="O72" i="1"/>
  <c r="O68" i="1"/>
  <c r="O66" i="1"/>
  <c r="O60" i="1"/>
  <c r="O64" i="1"/>
  <c r="O62" i="1"/>
  <c r="O74" i="1"/>
  <c r="O40" i="1"/>
  <c r="O53" i="1"/>
  <c r="O28" i="1"/>
  <c r="O30" i="1"/>
  <c r="O58" i="1"/>
  <c r="O33" i="1"/>
  <c r="O44" i="1"/>
  <c r="O42" i="1"/>
  <c r="O37" i="1"/>
  <c r="O26" i="1"/>
  <c r="O50" i="1"/>
  <c r="O47" i="1"/>
  <c r="O45" i="1"/>
  <c r="O51" i="1"/>
  <c r="O55" i="1"/>
  <c r="O38" i="1"/>
  <c r="O43" i="1"/>
  <c r="O25" i="1"/>
  <c r="O29" i="1"/>
  <c r="O54" i="1"/>
  <c r="O48" i="1"/>
  <c r="O27" i="1"/>
  <c r="O39" i="1"/>
  <c r="O56" i="1"/>
  <c r="O34" i="1"/>
  <c r="O52" i="1"/>
  <c r="M52" i="1"/>
  <c r="O49" i="1"/>
  <c r="M49" i="1"/>
  <c r="O46" i="1"/>
  <c r="M46" i="1"/>
  <c r="O11" i="1"/>
  <c r="M11" i="1"/>
  <c r="M13" i="1"/>
  <c r="O12" i="1"/>
  <c r="O19" i="1"/>
  <c r="M19" i="1"/>
  <c r="O21" i="1"/>
  <c r="M21" i="1"/>
  <c r="M18" i="1"/>
  <c r="O17" i="1"/>
  <c r="M17" i="1"/>
  <c r="O8" i="1"/>
  <c r="M63" i="1"/>
  <c r="M72" i="1"/>
  <c r="M68" i="1"/>
  <c r="M66" i="1"/>
  <c r="M60" i="1"/>
  <c r="O71" i="1"/>
  <c r="M71" i="1"/>
  <c r="M64" i="1"/>
  <c r="M62" i="1"/>
  <c r="O61" i="1"/>
  <c r="M61" i="1"/>
  <c r="O67" i="1"/>
  <c r="M67" i="1"/>
  <c r="M74" i="1"/>
  <c r="M40" i="1"/>
  <c r="M53" i="1"/>
  <c r="M41" i="1"/>
  <c r="M58" i="1"/>
  <c r="M44" i="1"/>
  <c r="M42" i="1"/>
  <c r="M50" i="1"/>
  <c r="M47" i="1"/>
  <c r="M45" i="1"/>
  <c r="M51" i="1"/>
  <c r="M55" i="1"/>
  <c r="M43" i="1"/>
  <c r="M54" i="1"/>
  <c r="M48" i="1"/>
  <c r="M56" i="1"/>
  <c r="O57" i="1"/>
  <c r="M57" i="1"/>
  <c r="M39" i="1"/>
  <c r="M38" i="1"/>
  <c r="M37" i="1"/>
  <c r="O36" i="1"/>
  <c r="M36" i="1"/>
  <c r="M34" i="1"/>
  <c r="M33" i="1"/>
  <c r="O32" i="1"/>
  <c r="M32" i="1"/>
  <c r="O31" i="1"/>
  <c r="M31" i="1"/>
  <c r="M30" i="1"/>
  <c r="M29" i="1"/>
  <c r="M28" i="1"/>
  <c r="M27" i="1"/>
  <c r="M26" i="1"/>
  <c r="M25" i="1"/>
  <c r="O24" i="1"/>
  <c r="M24" i="1"/>
  <c r="O23" i="1"/>
  <c r="M23" i="1"/>
  <c r="O22" i="1"/>
  <c r="M22" i="1"/>
  <c r="O18" i="1"/>
  <c r="O14" i="1"/>
  <c r="M14" i="1"/>
  <c r="O15" i="1"/>
  <c r="O13" i="1"/>
  <c r="M15" i="1"/>
  <c r="M12" i="1"/>
  <c r="M8" i="1"/>
</calcChain>
</file>

<file path=xl/sharedStrings.xml><?xml version="1.0" encoding="utf-8"?>
<sst xmlns="http://schemas.openxmlformats.org/spreadsheetml/2006/main" count="1548" uniqueCount="459">
  <si>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</si>
  <si>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</si>
  <si>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</si>
  <si>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</si>
  <si>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</si>
  <si>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</si>
  <si>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</si>
  <si>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</si>
  <si>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</si>
  <si>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</si>
  <si>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</si>
  <si>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</si>
  <si>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</si>
  <si>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</si>
  <si>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</si>
  <si>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</si>
  <si>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</si>
  <si>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</si>
  <si>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</si>
  <si>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</si>
  <si>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</si>
  <si>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</si>
  <si>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</si>
  <si>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</si>
  <si>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</si>
  <si>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</si>
  <si>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</si>
  <si>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</si>
  <si>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</si>
  <si>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</si>
  <si>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</si>
  <si>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</si>
  <si>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</si>
  <si>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</si>
  <si>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</si>
  <si>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</si>
  <si>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</si>
  <si>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</si>
  <si>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</si>
  <si>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</si>
  <si>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</si>
  <si>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</si>
  <si>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</si>
  <si>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</si>
  <si>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</si>
  <si>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</si>
  <si>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</si>
  <si>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</si>
  <si>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</si>
  <si>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</si>
  <si>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</si>
  <si>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</si>
  <si>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</si>
  <si>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</si>
  <si>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</si>
  <si>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</si>
  <si>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</si>
  <si>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</si>
  <si>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</si>
  <si>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</si>
  <si>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</si>
  <si>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</si>
  <si>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</si>
  <si>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</si>
  <si>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</si>
  <si>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</si>
  <si>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</si>
  <si>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</si>
  <si>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</si>
  <si>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</si>
  <si>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</si>
  <si>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</si>
  <si>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</si>
  <si>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</si>
  <si>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</si>
  <si>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</si>
  <si>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</si>
  <si>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</si>
  <si>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</si>
  <si>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</si>
  <si>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</si>
  <si>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</si>
  <si>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</si>
  <si>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</si>
  <si>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</si>
  <si>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</si>
  <si>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</si>
  <si>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</si>
  <si>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</si>
  <si>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</si>
  <si>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</si>
  <si>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</si>
  <si>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</si>
  <si>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</si>
  <si>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</si>
  <si>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</si>
  <si>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</si>
  <si>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</si>
  <si>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</si>
  <si>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</si>
  <si>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</si>
  <si>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</si>
  <si>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</si>
  <si>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</si>
  <si>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</si>
  <si>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</si>
  <si>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</si>
  <si>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</si>
  <si>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</si>
  <si>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</si>
  <si>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</si>
  <si>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</si>
  <si>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</si>
  <si>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</si>
  <si>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</si>
  <si>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</si>
  <si>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</si>
  <si>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</si>
  <si>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</si>
  <si>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</si>
  <si>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</si>
  <si>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</si>
  <si>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</si>
  <si>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</si>
  <si>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</si>
  <si>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</si>
  <si>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</si>
  <si>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</si>
  <si>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</si>
  <si>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</si>
  <si>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</si>
  <si>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</si>
  <si>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</si>
  <si>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</si>
  <si>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</si>
  <si>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</si>
  <si>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</si>
  <si>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</si>
  <si>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</si>
  <si>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</si>
  <si>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</si>
  <si>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</si>
  <si>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</si>
  <si>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</si>
  <si>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</si>
  <si>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</si>
  <si>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</si>
  <si>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</si>
  <si>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</si>
  <si>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</si>
  <si>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</si>
  <si>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</si>
  <si>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</si>
  <si>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</si>
  <si>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</si>
  <si>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</si>
  <si>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</si>
  <si>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</si>
  <si>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</si>
  <si>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</si>
  <si>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</si>
  <si>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</si>
  <si>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</si>
  <si>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</si>
  <si>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</si>
  <si>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</si>
  <si>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</si>
  <si>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</si>
  <si>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</si>
  <si>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</si>
  <si>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</si>
  <si>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</si>
  <si>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</si>
  <si>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</si>
  <si>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</si>
  <si>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</si>
  <si>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</si>
  <si>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</si>
  <si>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</si>
  <si>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</si>
  <si>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</si>
  <si>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</si>
  <si>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</si>
  <si>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</si>
  <si>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</si>
  <si>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</si>
  <si>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</si>
  <si>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</si>
  <si>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</si>
  <si>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</si>
  <si>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</si>
  <si>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</si>
  <si>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</si>
  <si>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</si>
  <si>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</si>
  <si>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</si>
  <si>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</si>
  <si>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</si>
  <si>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</si>
  <si>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</si>
  <si>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</si>
  <si>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</si>
  <si>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</si>
  <si>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</si>
  <si>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</si>
  <si>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</si>
  <si>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</si>
  <si>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</si>
  <si>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</si>
  <si>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</si>
  <si>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</si>
  <si>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</si>
  <si>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 xml:space="preserve">Secretaria       </t>
  </si>
  <si>
    <t>Oficina De La Titular</t>
  </si>
  <si>
    <t>Alejandra</t>
  </si>
  <si>
    <t>Anguiano</t>
  </si>
  <si>
    <t>González</t>
  </si>
  <si>
    <t>Peso Mexicano</t>
  </si>
  <si>
    <t>Delegacion Administrativa/Departamento de Recursos Humanos y Financieros</t>
  </si>
  <si>
    <t>Las celdas en blanco no reportan información en este trimestre ya que dichas prestaciones no se pagan a los trabajadores, por no formar parte de su salario integrado, en consecuencia no se generan. Con base en lo dispuesto en el artículo 41, fracciones II, IV, XII y XIX del Reglamento Interior de la Administración Pública Centralizada del Estado de Michoacán de Ocampo</t>
  </si>
  <si>
    <t>Secretaria Técnica</t>
  </si>
  <si>
    <t>Anna Claudia</t>
  </si>
  <si>
    <t>López</t>
  </si>
  <si>
    <t>Salas</t>
  </si>
  <si>
    <t>Secretaria Particular</t>
  </si>
  <si>
    <t>Daniela</t>
  </si>
  <si>
    <t>Luna</t>
  </si>
  <si>
    <t>Ramos</t>
  </si>
  <si>
    <t xml:space="preserve">Subsecretaria De Fomento Y Desarrollo Integral De Las Mujeres </t>
  </si>
  <si>
    <t>Bárbara Gabriela</t>
  </si>
  <si>
    <t xml:space="preserve">Ramírez </t>
  </si>
  <si>
    <t>Pedraza</t>
  </si>
  <si>
    <t>Directora De Bienestar Y Autonomías</t>
  </si>
  <si>
    <t>Dirección De Bienestar Y Autonomías</t>
  </si>
  <si>
    <t>Catalina</t>
  </si>
  <si>
    <t>Arias</t>
  </si>
  <si>
    <t>Pérez</t>
  </si>
  <si>
    <t>Kenia Yareli</t>
  </si>
  <si>
    <t>Ponce</t>
  </si>
  <si>
    <t>Jefa Del Departamento De Autonomías Y Política Sustentable</t>
  </si>
  <si>
    <t>Dirección De Promoción De La Igualdad Sustantiva</t>
  </si>
  <si>
    <t>Directora De Transversalidad De Las Políticas Publicas</t>
  </si>
  <si>
    <t>Dirección De Transversalidad De Las Políticas Publicas</t>
  </si>
  <si>
    <t xml:space="preserve">Luvia Montserrat </t>
  </si>
  <si>
    <t>Carranza</t>
  </si>
  <si>
    <t>Jefa Del Departamento De Orientación Y Apoyo A las Instancias Municipales De Las Mujeres</t>
  </si>
  <si>
    <t>Marina</t>
  </si>
  <si>
    <t xml:space="preserve">García </t>
  </si>
  <si>
    <t>Castro</t>
  </si>
  <si>
    <t>Jefe Del Departamento De Normatividad Y Armonización Legislativa</t>
  </si>
  <si>
    <t>Juana</t>
  </si>
  <si>
    <t>Rocha</t>
  </si>
  <si>
    <t>Rodríguez</t>
  </si>
  <si>
    <t>Subdirección De Información Y Estadística</t>
  </si>
  <si>
    <t>Felipe</t>
  </si>
  <si>
    <t>Mata</t>
  </si>
  <si>
    <t>Directora De Prevención Y Atención A La Violencia</t>
  </si>
  <si>
    <t>Dirección De Prevención Y Atención A La Violencia</t>
  </si>
  <si>
    <t>Shamadhi</t>
  </si>
  <si>
    <t>Díaz</t>
  </si>
  <si>
    <t>Tinoco</t>
  </si>
  <si>
    <t>Jefa Del Departamento De Prevención Y Erradicación De La Violencia Contra Las Mujeres</t>
  </si>
  <si>
    <t>Ximena Dannae</t>
  </si>
  <si>
    <t>Frutos</t>
  </si>
  <si>
    <t>Valderrama</t>
  </si>
  <si>
    <t>Jefa Del Departamento De Atención A Víctimas De Violencia De Género</t>
  </si>
  <si>
    <t>Marbella</t>
  </si>
  <si>
    <t>García</t>
  </si>
  <si>
    <t>Cruz</t>
  </si>
  <si>
    <t>Delegado Administrativo B</t>
  </si>
  <si>
    <t>Delegación Administrativa</t>
  </si>
  <si>
    <t>Fernando</t>
  </si>
  <si>
    <t>Contreras</t>
  </si>
  <si>
    <t>Méndez</t>
  </si>
  <si>
    <t>Jefa Del Departamento De Recursos Financieros y Humanos</t>
  </si>
  <si>
    <t>Jefa Del Departamento De Recursos Financieros Y Humanos</t>
  </si>
  <si>
    <t>Departamento De Recursos Financieros Y Humanos</t>
  </si>
  <si>
    <t>Evelyn Annel</t>
  </si>
  <si>
    <t>Zintzún</t>
  </si>
  <si>
    <t>Naranjo</t>
  </si>
  <si>
    <t>Jefa Del Departamento De Recursos Materiales y Servicios Generales</t>
  </si>
  <si>
    <t>Departamento De Recursos Materiales Y Servicios Generales</t>
  </si>
  <si>
    <t>Zaida</t>
  </si>
  <si>
    <t>Calderón</t>
  </si>
  <si>
    <t>Martínez</t>
  </si>
  <si>
    <t>Programadora De Sistemas</t>
  </si>
  <si>
    <t>Yolanda Elvira</t>
  </si>
  <si>
    <t xml:space="preserve">Leyva </t>
  </si>
  <si>
    <t>Lopez</t>
  </si>
  <si>
    <t>Productor De Reportes</t>
  </si>
  <si>
    <t>Emilio</t>
  </si>
  <si>
    <t xml:space="preserve">Carrillo </t>
  </si>
  <si>
    <t>Ojeda</t>
  </si>
  <si>
    <t>Recepcionista</t>
  </si>
  <si>
    <t>Adriana</t>
  </si>
  <si>
    <t>Melgarejo</t>
  </si>
  <si>
    <t>Torres</t>
  </si>
  <si>
    <t>Auxiliar De Intendencia</t>
  </si>
  <si>
    <t>Cesar</t>
  </si>
  <si>
    <t>Adame</t>
  </si>
  <si>
    <t>Ascencio</t>
  </si>
  <si>
    <t>Oficial De Intendencia</t>
  </si>
  <si>
    <t>Ma. Guadalupe</t>
  </si>
  <si>
    <t xml:space="preserve">Silva </t>
  </si>
  <si>
    <t>Pizano</t>
  </si>
  <si>
    <t>Asistente De Redaccion</t>
  </si>
  <si>
    <t>Narce Dalia</t>
  </si>
  <si>
    <t xml:space="preserve">Rayo </t>
  </si>
  <si>
    <t>Vergara</t>
  </si>
  <si>
    <t>Secretaria De Subsecretario</t>
  </si>
  <si>
    <t>Saraí</t>
  </si>
  <si>
    <t>Cortés</t>
  </si>
  <si>
    <t>Perez Negron</t>
  </si>
  <si>
    <t>Taquimecanografa</t>
  </si>
  <si>
    <t>Dirección de Atención y Prevención a la Violencia</t>
  </si>
  <si>
    <t>Miriam</t>
  </si>
  <si>
    <t>Sanchez</t>
  </si>
  <si>
    <t>Arredendo</t>
  </si>
  <si>
    <t>Tecnico Profesional</t>
  </si>
  <si>
    <t>Eliseo</t>
  </si>
  <si>
    <t>Garcia</t>
  </si>
  <si>
    <t>Nambo</t>
  </si>
  <si>
    <t xml:space="preserve">Juan   </t>
  </si>
  <si>
    <t>Arellano</t>
  </si>
  <si>
    <t>Montero</t>
  </si>
  <si>
    <t>Secretario De Subdirectora</t>
  </si>
  <si>
    <t>Enrique</t>
  </si>
  <si>
    <t>Medina</t>
  </si>
  <si>
    <t>Dominguez</t>
  </si>
  <si>
    <t>Daniel</t>
  </si>
  <si>
    <t>Rodriguez</t>
  </si>
  <si>
    <t>Promotora Cultural</t>
  </si>
  <si>
    <t>Avalos</t>
  </si>
  <si>
    <t>Ortiz</t>
  </si>
  <si>
    <t xml:space="preserve">Administradora  </t>
  </si>
  <si>
    <t>Aguilera</t>
  </si>
  <si>
    <t>Correa</t>
  </si>
  <si>
    <t>Secretaria De Subdirectora</t>
  </si>
  <si>
    <t>Bertha</t>
  </si>
  <si>
    <t>Guzman</t>
  </si>
  <si>
    <t>Escobar</t>
  </si>
  <si>
    <t>Tecnica Profesional</t>
  </si>
  <si>
    <t>Tania</t>
  </si>
  <si>
    <t>Analista</t>
  </si>
  <si>
    <t>Rosa Ayexa</t>
  </si>
  <si>
    <t>Ibarra</t>
  </si>
  <si>
    <t>Tecnico Especializado</t>
  </si>
  <si>
    <t>Bartolome</t>
  </si>
  <si>
    <t>Salgado</t>
  </si>
  <si>
    <t>Archivista</t>
  </si>
  <si>
    <t>Wendy Elizabeth</t>
  </si>
  <si>
    <t>Padilla</t>
  </si>
  <si>
    <t>Retana</t>
  </si>
  <si>
    <t>Marivel Margarita</t>
  </si>
  <si>
    <t>Ledesma</t>
  </si>
  <si>
    <t>Rafael</t>
  </si>
  <si>
    <t>Malagon</t>
  </si>
  <si>
    <t>Albarran</t>
  </si>
  <si>
    <t>Auxiliar Administrativo</t>
  </si>
  <si>
    <t>Cristina</t>
  </si>
  <si>
    <t>Delgado</t>
  </si>
  <si>
    <t>Solis</t>
  </si>
  <si>
    <t>Productora De Reportes</t>
  </si>
  <si>
    <t>Iris</t>
  </si>
  <si>
    <t>Navarro</t>
  </si>
  <si>
    <t>Romero</t>
  </si>
  <si>
    <t>Sandra Fabiola</t>
  </si>
  <si>
    <t>Camacho</t>
  </si>
  <si>
    <t>Guadalupe del Rocío</t>
  </si>
  <si>
    <t>Arciniega</t>
  </si>
  <si>
    <t>Acosta</t>
  </si>
  <si>
    <t>Marlen</t>
  </si>
  <si>
    <t>Hernandez</t>
  </si>
  <si>
    <t>Eva Elizabeth</t>
  </si>
  <si>
    <t>Gutierrez</t>
  </si>
  <si>
    <t>Gomez</t>
  </si>
  <si>
    <t>Asistente De Contabilidad</t>
  </si>
  <si>
    <t>Berenice</t>
  </si>
  <si>
    <t>Ramirez</t>
  </si>
  <si>
    <t>Cristina Zenyazev</t>
  </si>
  <si>
    <t>Colín</t>
  </si>
  <si>
    <t>Soto</t>
  </si>
  <si>
    <t>Laura</t>
  </si>
  <si>
    <t>Tafoya</t>
  </si>
  <si>
    <t>Galdamez</t>
  </si>
  <si>
    <t>Auxiliar Administrativa</t>
  </si>
  <si>
    <t>Itzel Amairani</t>
  </si>
  <si>
    <t>Guijoza</t>
  </si>
  <si>
    <t>Arroyo</t>
  </si>
  <si>
    <t>Catalina Andrea</t>
  </si>
  <si>
    <t>Bejarano</t>
  </si>
  <si>
    <t>Mensajera B</t>
  </si>
  <si>
    <t>Lorena</t>
  </si>
  <si>
    <t xml:space="preserve">Ávalos </t>
  </si>
  <si>
    <t>Arredondo</t>
  </si>
  <si>
    <t>Rico</t>
  </si>
  <si>
    <t>E0101</t>
  </si>
  <si>
    <t>Técnico Profesional</t>
  </si>
  <si>
    <t>Celia</t>
  </si>
  <si>
    <t>Santoyo</t>
  </si>
  <si>
    <t>Analista Profesional</t>
  </si>
  <si>
    <t>Alma Delia</t>
  </si>
  <si>
    <t xml:space="preserve">Jaimes </t>
  </si>
  <si>
    <t>Váldez</t>
  </si>
  <si>
    <t>Auxiliar de Intendencia</t>
  </si>
  <si>
    <t>Francisca</t>
  </si>
  <si>
    <t>Botello</t>
  </si>
  <si>
    <t>Arreola</t>
  </si>
  <si>
    <t>E1201</t>
  </si>
  <si>
    <t>Enlace Administrativo A</t>
  </si>
  <si>
    <t>Oficina de la Secretaria</t>
  </si>
  <si>
    <t xml:space="preserve">Stephany </t>
  </si>
  <si>
    <t xml:space="preserve">Bucio </t>
  </si>
  <si>
    <t>Gloria Betzabeth</t>
  </si>
  <si>
    <t>Granados</t>
  </si>
  <si>
    <t>Moreno</t>
  </si>
  <si>
    <t>E1409</t>
  </si>
  <si>
    <t>Obedh Lenin</t>
  </si>
  <si>
    <t>Rubio</t>
  </si>
  <si>
    <t>Aguilar</t>
  </si>
  <si>
    <t>Juan Carlos</t>
  </si>
  <si>
    <t>Hernández</t>
  </si>
  <si>
    <t>Arreygue</t>
  </si>
  <si>
    <t>Jacqueline</t>
  </si>
  <si>
    <t>Valencia</t>
  </si>
  <si>
    <t>Erandi</t>
  </si>
  <si>
    <t>Sandoval</t>
  </si>
  <si>
    <t>Pacheco</t>
  </si>
  <si>
    <t>Xóchitl Ireri</t>
  </si>
  <si>
    <t>Belmonte</t>
  </si>
  <si>
    <t>Isabel Cristina</t>
  </si>
  <si>
    <t>Herrera</t>
  </si>
  <si>
    <t>Pulquero</t>
  </si>
  <si>
    <t>Seydi</t>
  </si>
  <si>
    <t xml:space="preserve">López </t>
  </si>
  <si>
    <t>Julieta Dalila</t>
  </si>
  <si>
    <t>Mercado</t>
  </si>
  <si>
    <t>Cortes</t>
  </si>
  <si>
    <t>E1527</t>
  </si>
  <si>
    <t>Jonathan</t>
  </si>
  <si>
    <t>Suárez</t>
  </si>
  <si>
    <t>Yesenia Soledad</t>
  </si>
  <si>
    <t>Barrón</t>
  </si>
  <si>
    <t>Kevin</t>
  </si>
  <si>
    <t>Flores</t>
  </si>
  <si>
    <t>Cisneros</t>
  </si>
  <si>
    <t>Delia</t>
  </si>
  <si>
    <t>Gómez</t>
  </si>
  <si>
    <t xml:space="preserve">Las celdas en blanco no reportan información en este trimestre ya que dichas prestaciones no se pagan a los trabajadores, por no formar parte de su salario integrado, en consecuencia no se generan. Con base en lo dispuesto en el artículo 41, fracciones II, IV, XII y XIX del Reglamento Interior de la Administración Pública Centralizada del Estado de Michoacán de Ocampo
De acuerdo a la fecha de alta no recibe prestación de la prima vacacional en este periodo </t>
  </si>
  <si>
    <t>Tzitziki Erandeni</t>
  </si>
  <si>
    <t>Armando</t>
  </si>
  <si>
    <t xml:space="preserve">Granados </t>
  </si>
  <si>
    <t>Prima vacacional</t>
  </si>
  <si>
    <t>Pesos mexicanos</t>
  </si>
  <si>
    <t>Semestral</t>
  </si>
  <si>
    <t xml:space="preserve">Las celdas en blanco no reportan información en este trimestre ya que dichas prestaciones no se pagan a los trabajadores, por no formar parte de su salario integrado, en consecuencia no se generan. Con base en lo dispuesto en el artículo 41, fracciones II, IV, XII y XIX del Reglamento Interior de la Administración Pública Centralizada del Estado de Michoacán de Ocampo
</t>
  </si>
  <si>
    <t>Aguinaldo</t>
  </si>
  <si>
    <t>Anual</t>
  </si>
  <si>
    <t xml:space="preserve">Las celdas en blanco no reportan información en este trimestre ya que dichas prestaciones no se pagan a los trabajadores, por no formar parte de su salario integrado, en consecuencia no se generan. Con base en lo dispuesto en el artículo 41, fracciones II, IV, XII y XIX del Reglamento Interior de la Administración Pública Centralizada del Estado de Michoacán de Ocampo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</si>
</sst>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0" fillId="0" borderId="0" xfId="1" applyFont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8"/>
  <sheetViews>
    <sheetView topLeftCell="X2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57.140625" customWidth="1"/>
    <col min="16" max="20" width="31" customWidth="1"/>
    <col min="21" max="21" width="39.7109375" customWidth="1"/>
    <col min="22" max="22" width="39.5703125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>
        <v>1814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f>106103.15+8313.68</f>
        <v>114416.82999999999</v>
      </c>
      <c r="N8" t="s">
        <v>217</v>
      </c>
      <c r="O8">
        <f>75028.77+6326.13</f>
        <v>81354.900000000009</v>
      </c>
      <c r="P8" t="s">
        <v>217</v>
      </c>
      <c r="V8">
        <v>1</v>
      </c>
      <c r="Y8">
        <v>1</v>
      </c>
      <c r="AD8" t="s">
        <v>218</v>
      </c>
      <c r="AE8" s="3">
        <v>46022</v>
      </c>
      <c r="AF8" t="s">
        <v>219</v>
      </c>
    </row>
    <row r="9" spans="1:32" x14ac:dyDescent="0.25">
      <c r="A9">
        <v>2025</v>
      </c>
      <c r="B9" s="3">
        <v>45931</v>
      </c>
      <c r="C9" s="3">
        <v>46022</v>
      </c>
      <c r="D9" t="s">
        <v>80</v>
      </c>
      <c r="E9">
        <v>1410</v>
      </c>
      <c r="F9" t="s">
        <v>239</v>
      </c>
      <c r="G9" t="s">
        <v>239</v>
      </c>
      <c r="H9" t="s">
        <v>240</v>
      </c>
      <c r="I9" t="s">
        <v>234</v>
      </c>
      <c r="J9" t="s">
        <v>235</v>
      </c>
      <c r="K9" t="s">
        <v>236</v>
      </c>
      <c r="L9" t="s">
        <v>92</v>
      </c>
      <c r="M9">
        <v>23644.739999999998</v>
      </c>
      <c r="N9" t="s">
        <v>217</v>
      </c>
      <c r="O9">
        <v>19745.53</v>
      </c>
      <c r="P9" t="s">
        <v>217</v>
      </c>
      <c r="V9">
        <v>2</v>
      </c>
      <c r="Y9">
        <v>2</v>
      </c>
      <c r="AD9" t="s">
        <v>218</v>
      </c>
      <c r="AE9" s="3">
        <v>46022</v>
      </c>
      <c r="AF9" t="s">
        <v>448</v>
      </c>
    </row>
    <row r="10" spans="1:32" x14ac:dyDescent="0.25">
      <c r="A10">
        <v>2025</v>
      </c>
      <c r="B10" s="3">
        <v>45931</v>
      </c>
      <c r="C10" s="3">
        <v>46022</v>
      </c>
      <c r="D10" t="s">
        <v>80</v>
      </c>
      <c r="E10">
        <v>1410</v>
      </c>
      <c r="F10" t="s">
        <v>280</v>
      </c>
      <c r="G10" t="s">
        <v>280</v>
      </c>
      <c r="H10" t="s">
        <v>281</v>
      </c>
      <c r="I10" t="s">
        <v>282</v>
      </c>
      <c r="J10" t="s">
        <v>283</v>
      </c>
      <c r="K10" t="s">
        <v>284</v>
      </c>
      <c r="L10" t="s">
        <v>92</v>
      </c>
      <c r="M10">
        <v>23644.739999999998</v>
      </c>
      <c r="N10" t="s">
        <v>217</v>
      </c>
      <c r="O10">
        <v>19745.53</v>
      </c>
      <c r="P10" t="s">
        <v>217</v>
      </c>
      <c r="V10">
        <v>3</v>
      </c>
      <c r="Y10">
        <v>3</v>
      </c>
      <c r="AD10" t="s">
        <v>218</v>
      </c>
      <c r="AE10" s="3">
        <v>46022</v>
      </c>
      <c r="AF10" t="s">
        <v>219</v>
      </c>
    </row>
    <row r="11" spans="1:32" x14ac:dyDescent="0.25">
      <c r="A11">
        <v>2025</v>
      </c>
      <c r="B11" s="3">
        <v>45931</v>
      </c>
      <c r="C11" s="3">
        <v>46022</v>
      </c>
      <c r="D11" t="s">
        <v>80</v>
      </c>
      <c r="E11">
        <v>1518</v>
      </c>
      <c r="F11" t="s">
        <v>269</v>
      </c>
      <c r="G11" t="s">
        <v>269</v>
      </c>
      <c r="H11" t="s">
        <v>270</v>
      </c>
      <c r="I11" t="s">
        <v>271</v>
      </c>
      <c r="J11" t="s">
        <v>272</v>
      </c>
      <c r="K11" t="s">
        <v>273</v>
      </c>
      <c r="L11" t="s">
        <v>91</v>
      </c>
      <c r="M11">
        <f>39566.79+3477.52</f>
        <v>43044.31</v>
      </c>
      <c r="N11" t="s">
        <v>217</v>
      </c>
      <c r="O11">
        <f>31737.58+2915.97</f>
        <v>34653.550000000003</v>
      </c>
      <c r="P11" t="s">
        <v>217</v>
      </c>
      <c r="V11">
        <v>4</v>
      </c>
      <c r="Y11">
        <v>4</v>
      </c>
      <c r="AD11" t="s">
        <v>218</v>
      </c>
      <c r="AE11" s="3">
        <v>46022</v>
      </c>
      <c r="AF11" t="s">
        <v>219</v>
      </c>
    </row>
    <row r="12" spans="1:32" x14ac:dyDescent="0.25">
      <c r="A12">
        <v>2025</v>
      </c>
      <c r="B12" s="3">
        <v>45931</v>
      </c>
      <c r="C12" s="3">
        <v>46022</v>
      </c>
      <c r="D12" t="s">
        <v>80</v>
      </c>
      <c r="E12">
        <v>1610</v>
      </c>
      <c r="F12" t="s">
        <v>256</v>
      </c>
      <c r="G12" t="s">
        <v>256</v>
      </c>
      <c r="H12" t="s">
        <v>257</v>
      </c>
      <c r="I12" t="s">
        <v>258</v>
      </c>
      <c r="J12" t="s">
        <v>259</v>
      </c>
      <c r="K12" t="s">
        <v>260</v>
      </c>
      <c r="L12" t="s">
        <v>92</v>
      </c>
      <c r="M12">
        <f>47100.37+4086.36</f>
        <v>51186.73</v>
      </c>
      <c r="N12" t="s">
        <v>217</v>
      </c>
      <c r="O12">
        <f>37071.69+3394.76</f>
        <v>40466.450000000004</v>
      </c>
      <c r="P12" t="s">
        <v>217</v>
      </c>
      <c r="V12">
        <v>5</v>
      </c>
      <c r="Y12">
        <v>5</v>
      </c>
      <c r="AD12" t="s">
        <v>218</v>
      </c>
      <c r="AE12" s="3">
        <v>46022</v>
      </c>
      <c r="AF12" t="s">
        <v>219</v>
      </c>
    </row>
    <row r="13" spans="1:32" x14ac:dyDescent="0.25">
      <c r="A13">
        <v>2025</v>
      </c>
      <c r="B13" s="3">
        <v>45931</v>
      </c>
      <c r="C13" s="3">
        <v>46022</v>
      </c>
      <c r="D13" t="s">
        <v>80</v>
      </c>
      <c r="E13">
        <v>1410</v>
      </c>
      <c r="F13" t="s">
        <v>261</v>
      </c>
      <c r="G13" t="s">
        <v>261</v>
      </c>
      <c r="H13" t="s">
        <v>257</v>
      </c>
      <c r="I13" t="s">
        <v>262</v>
      </c>
      <c r="J13" t="s">
        <v>263</v>
      </c>
      <c r="K13" t="s">
        <v>264</v>
      </c>
      <c r="L13" t="s">
        <v>92</v>
      </c>
      <c r="M13">
        <f>23644.74+2406.53</f>
        <v>26051.27</v>
      </c>
      <c r="N13" t="s">
        <v>217</v>
      </c>
      <c r="O13">
        <f>19745.53+2137.13</f>
        <v>21882.66</v>
      </c>
      <c r="P13" t="s">
        <v>217</v>
      </c>
      <c r="V13">
        <v>6</v>
      </c>
      <c r="Y13">
        <v>6</v>
      </c>
      <c r="AD13" t="s">
        <v>218</v>
      </c>
      <c r="AE13" s="3">
        <v>46022</v>
      </c>
      <c r="AF13" t="s">
        <v>219</v>
      </c>
    </row>
    <row r="14" spans="1:32" x14ac:dyDescent="0.25">
      <c r="A14">
        <v>2025</v>
      </c>
      <c r="B14" s="3">
        <v>45931</v>
      </c>
      <c r="C14" s="3">
        <v>46022</v>
      </c>
      <c r="D14" t="s">
        <v>80</v>
      </c>
      <c r="E14">
        <v>1410</v>
      </c>
      <c r="F14" t="s">
        <v>265</v>
      </c>
      <c r="G14" t="s">
        <v>265</v>
      </c>
      <c r="H14" t="s">
        <v>257</v>
      </c>
      <c r="I14" t="s">
        <v>266</v>
      </c>
      <c r="J14" t="s">
        <v>267</v>
      </c>
      <c r="K14" t="s">
        <v>268</v>
      </c>
      <c r="L14" t="s">
        <v>92</v>
      </c>
      <c r="M14">
        <f>23644.74+2406.53</f>
        <v>26051.27</v>
      </c>
      <c r="N14" t="s">
        <v>217</v>
      </c>
      <c r="O14">
        <f>19745.53+2137.13</f>
        <v>21882.66</v>
      </c>
      <c r="P14" t="s">
        <v>217</v>
      </c>
      <c r="V14">
        <v>7</v>
      </c>
      <c r="Y14">
        <v>7</v>
      </c>
      <c r="AD14" t="s">
        <v>218</v>
      </c>
      <c r="AE14" s="3">
        <v>46022</v>
      </c>
      <c r="AF14" t="s">
        <v>219</v>
      </c>
    </row>
    <row r="15" spans="1:32" x14ac:dyDescent="0.25">
      <c r="A15">
        <v>2025</v>
      </c>
      <c r="B15" s="3">
        <v>45931</v>
      </c>
      <c r="C15" s="3">
        <v>46022</v>
      </c>
      <c r="D15" t="s">
        <v>80</v>
      </c>
      <c r="E15">
        <v>1410</v>
      </c>
      <c r="F15" t="s">
        <v>245</v>
      </c>
      <c r="G15" t="s">
        <v>245</v>
      </c>
      <c r="H15" t="s">
        <v>242</v>
      </c>
      <c r="I15" t="s">
        <v>246</v>
      </c>
      <c r="J15" t="s">
        <v>247</v>
      </c>
      <c r="K15" t="s">
        <v>248</v>
      </c>
      <c r="L15" t="s">
        <v>92</v>
      </c>
      <c r="M15">
        <f>23644.74+2406.53</f>
        <v>26051.27</v>
      </c>
      <c r="N15" t="s">
        <v>217</v>
      </c>
      <c r="O15">
        <f>19745.53+2137.13</f>
        <v>21882.66</v>
      </c>
      <c r="P15" t="s">
        <v>217</v>
      </c>
      <c r="V15">
        <v>8</v>
      </c>
      <c r="Y15">
        <v>8</v>
      </c>
      <c r="AD15" t="s">
        <v>218</v>
      </c>
      <c r="AE15" s="3">
        <v>46022</v>
      </c>
      <c r="AF15" t="s">
        <v>219</v>
      </c>
    </row>
    <row r="16" spans="1:32" x14ac:dyDescent="0.25">
      <c r="A16">
        <v>2025</v>
      </c>
      <c r="B16" s="3">
        <v>45931</v>
      </c>
      <c r="C16" s="3">
        <v>46022</v>
      </c>
      <c r="D16" t="s">
        <v>80</v>
      </c>
      <c r="E16">
        <v>1610</v>
      </c>
      <c r="F16" t="s">
        <v>241</v>
      </c>
      <c r="G16" t="s">
        <v>241</v>
      </c>
      <c r="H16" t="s">
        <v>242</v>
      </c>
      <c r="I16" t="s">
        <v>243</v>
      </c>
      <c r="J16" t="s">
        <v>216</v>
      </c>
      <c r="K16" t="s">
        <v>244</v>
      </c>
      <c r="L16" t="s">
        <v>92</v>
      </c>
      <c r="M16">
        <v>47100.369999999995</v>
      </c>
      <c r="N16" t="s">
        <v>217</v>
      </c>
      <c r="O16">
        <v>37071.69</v>
      </c>
      <c r="P16" t="s">
        <v>217</v>
      </c>
      <c r="V16">
        <v>9</v>
      </c>
      <c r="Y16">
        <v>9</v>
      </c>
      <c r="AD16" t="s">
        <v>218</v>
      </c>
      <c r="AE16" s="3">
        <v>46022</v>
      </c>
      <c r="AF16" t="s">
        <v>455</v>
      </c>
    </row>
    <row r="17" spans="1:32" x14ac:dyDescent="0.25">
      <c r="A17">
        <v>2025</v>
      </c>
      <c r="B17" s="3">
        <v>45931</v>
      </c>
      <c r="C17" s="3">
        <v>46022</v>
      </c>
      <c r="D17" t="s">
        <v>80</v>
      </c>
      <c r="E17">
        <v>1612</v>
      </c>
      <c r="F17" t="s">
        <v>220</v>
      </c>
      <c r="G17" t="s">
        <v>220</v>
      </c>
      <c r="H17" t="s">
        <v>220</v>
      </c>
      <c r="I17" t="s">
        <v>221</v>
      </c>
      <c r="J17" t="s">
        <v>222</v>
      </c>
      <c r="K17" t="s">
        <v>223</v>
      </c>
      <c r="L17" t="s">
        <v>92</v>
      </c>
      <c r="M17">
        <f>47100.37+4086.36</f>
        <v>51186.73</v>
      </c>
      <c r="N17" t="s">
        <v>217</v>
      </c>
      <c r="O17">
        <f>37071.69+3394.76</f>
        <v>40466.450000000004</v>
      </c>
      <c r="P17" t="s">
        <v>217</v>
      </c>
      <c r="V17">
        <v>10</v>
      </c>
      <c r="Y17">
        <v>10</v>
      </c>
      <c r="AD17" t="s">
        <v>218</v>
      </c>
      <c r="AE17" s="3">
        <v>46022</v>
      </c>
      <c r="AF17" t="s">
        <v>219</v>
      </c>
    </row>
    <row r="18" spans="1:32" x14ac:dyDescent="0.25">
      <c r="A18">
        <v>2025</v>
      </c>
      <c r="B18" s="3">
        <v>45931</v>
      </c>
      <c r="C18" s="3">
        <v>46022</v>
      </c>
      <c r="D18" t="s">
        <v>80</v>
      </c>
      <c r="E18">
        <v>1614</v>
      </c>
      <c r="F18" t="s">
        <v>224</v>
      </c>
      <c r="G18" t="s">
        <v>224</v>
      </c>
      <c r="H18" t="s">
        <v>224</v>
      </c>
      <c r="I18" t="s">
        <v>225</v>
      </c>
      <c r="J18" t="s">
        <v>226</v>
      </c>
      <c r="K18" t="s">
        <v>227</v>
      </c>
      <c r="L18" t="s">
        <v>92</v>
      </c>
      <c r="M18">
        <f>47100.37+4086.36</f>
        <v>51186.73</v>
      </c>
      <c r="N18" t="s">
        <v>217</v>
      </c>
      <c r="O18">
        <f>37071.69+3394.76</f>
        <v>40466.450000000004</v>
      </c>
      <c r="P18" t="s">
        <v>217</v>
      </c>
      <c r="V18">
        <v>11</v>
      </c>
      <c r="Y18">
        <v>11</v>
      </c>
      <c r="AD18" t="s">
        <v>218</v>
      </c>
      <c r="AE18" s="3">
        <v>46022</v>
      </c>
      <c r="AF18" t="s">
        <v>219</v>
      </c>
    </row>
    <row r="19" spans="1:32" x14ac:dyDescent="0.25">
      <c r="A19">
        <v>2025</v>
      </c>
      <c r="B19" s="3">
        <v>45931</v>
      </c>
      <c r="C19" s="3">
        <v>46022</v>
      </c>
      <c r="D19" t="s">
        <v>80</v>
      </c>
      <c r="E19">
        <v>1516</v>
      </c>
      <c r="F19" t="s">
        <v>253</v>
      </c>
      <c r="G19" t="s">
        <v>253</v>
      </c>
      <c r="H19" t="s">
        <v>228</v>
      </c>
      <c r="I19" t="s">
        <v>254</v>
      </c>
      <c r="J19" t="s">
        <v>255</v>
      </c>
      <c r="K19" t="s">
        <v>215</v>
      </c>
      <c r="L19" t="s">
        <v>91</v>
      </c>
      <c r="M19">
        <f>32232.49+3044.4</f>
        <v>35276.89</v>
      </c>
      <c r="N19" t="s">
        <v>217</v>
      </c>
      <c r="O19">
        <f>26196.35+2582.14</f>
        <v>28778.489999999998</v>
      </c>
      <c r="P19" t="s">
        <v>217</v>
      </c>
      <c r="V19">
        <v>12</v>
      </c>
      <c r="Y19">
        <v>12</v>
      </c>
      <c r="AD19" t="s">
        <v>218</v>
      </c>
      <c r="AE19" s="3">
        <v>46022</v>
      </c>
      <c r="AF19" t="s">
        <v>219</v>
      </c>
    </row>
    <row r="20" spans="1:32" x14ac:dyDescent="0.25">
      <c r="A20">
        <v>2025</v>
      </c>
      <c r="B20" s="3">
        <v>45931</v>
      </c>
      <c r="C20" s="3">
        <v>46022</v>
      </c>
      <c r="D20" t="s">
        <v>80</v>
      </c>
      <c r="E20">
        <v>1610</v>
      </c>
      <c r="F20" t="s">
        <v>232</v>
      </c>
      <c r="G20" t="s">
        <v>232</v>
      </c>
      <c r="H20" t="s">
        <v>233</v>
      </c>
      <c r="I20" t="s">
        <v>237</v>
      </c>
      <c r="J20" t="s">
        <v>238</v>
      </c>
      <c r="K20" t="s">
        <v>216</v>
      </c>
      <c r="L20" t="s">
        <v>92</v>
      </c>
      <c r="M20">
        <v>47100.37</v>
      </c>
      <c r="N20" t="s">
        <v>217</v>
      </c>
      <c r="O20">
        <v>37071.69</v>
      </c>
      <c r="P20" t="s">
        <v>217</v>
      </c>
      <c r="V20">
        <v>13</v>
      </c>
      <c r="Y20">
        <v>13</v>
      </c>
      <c r="AD20" t="s">
        <v>218</v>
      </c>
      <c r="AE20" s="3">
        <v>46022</v>
      </c>
      <c r="AF20" t="s">
        <v>455</v>
      </c>
    </row>
    <row r="21" spans="1:32" x14ac:dyDescent="0.25">
      <c r="A21">
        <v>2025</v>
      </c>
      <c r="B21" s="3">
        <v>45931</v>
      </c>
      <c r="C21" s="3">
        <v>46022</v>
      </c>
      <c r="D21" t="s">
        <v>80</v>
      </c>
      <c r="E21">
        <v>1714</v>
      </c>
      <c r="F21" t="s">
        <v>228</v>
      </c>
      <c r="G21" t="s">
        <v>228</v>
      </c>
      <c r="H21" t="s">
        <v>228</v>
      </c>
      <c r="I21" t="s">
        <v>229</v>
      </c>
      <c r="J21" t="s">
        <v>230</v>
      </c>
      <c r="K21" t="s">
        <v>231</v>
      </c>
      <c r="L21" t="s">
        <v>92</v>
      </c>
      <c r="M21">
        <f>72466.4+5607.91</f>
        <v>78074.31</v>
      </c>
      <c r="N21" t="s">
        <v>217</v>
      </c>
      <c r="O21">
        <f>54578.04+4095.47</f>
        <v>58673.51</v>
      </c>
      <c r="P21" t="s">
        <v>217</v>
      </c>
      <c r="V21">
        <v>14</v>
      </c>
      <c r="Y21">
        <v>14</v>
      </c>
      <c r="AD21" t="s">
        <v>218</v>
      </c>
      <c r="AE21" s="3">
        <v>46022</v>
      </c>
      <c r="AF21" t="s">
        <v>219</v>
      </c>
    </row>
    <row r="22" spans="1:32" x14ac:dyDescent="0.25">
      <c r="A22">
        <v>2025</v>
      </c>
      <c r="B22" s="3">
        <v>45931</v>
      </c>
      <c r="C22" s="3">
        <v>46022</v>
      </c>
      <c r="D22" t="s">
        <v>80</v>
      </c>
      <c r="E22">
        <v>1410</v>
      </c>
      <c r="F22" t="s">
        <v>249</v>
      </c>
      <c r="G22" t="s">
        <v>249</v>
      </c>
      <c r="H22" t="s">
        <v>242</v>
      </c>
      <c r="I22" t="s">
        <v>250</v>
      </c>
      <c r="J22" t="s">
        <v>251</v>
      </c>
      <c r="K22" t="s">
        <v>252</v>
      </c>
      <c r="L22" t="s">
        <v>92</v>
      </c>
      <c r="M22">
        <f>23644.74+2406.53</f>
        <v>26051.27</v>
      </c>
      <c r="N22" t="s">
        <v>217</v>
      </c>
      <c r="O22">
        <f>19745.53+2137.13</f>
        <v>21882.66</v>
      </c>
      <c r="P22" t="s">
        <v>217</v>
      </c>
      <c r="V22">
        <v>15</v>
      </c>
      <c r="Y22">
        <v>15</v>
      </c>
      <c r="AD22" t="s">
        <v>218</v>
      </c>
      <c r="AE22" s="3">
        <v>46022</v>
      </c>
      <c r="AF22" t="s">
        <v>219</v>
      </c>
    </row>
    <row r="23" spans="1:32" x14ac:dyDescent="0.25">
      <c r="A23">
        <v>2025</v>
      </c>
      <c r="B23" s="3">
        <v>45931</v>
      </c>
      <c r="C23" s="3">
        <v>46022</v>
      </c>
      <c r="D23" t="s">
        <v>80</v>
      </c>
      <c r="E23">
        <v>1410</v>
      </c>
      <c r="F23" t="s">
        <v>274</v>
      </c>
      <c r="G23" t="s">
        <v>275</v>
      </c>
      <c r="H23" t="s">
        <v>276</v>
      </c>
      <c r="I23" t="s">
        <v>277</v>
      </c>
      <c r="J23" t="s">
        <v>278</v>
      </c>
      <c r="K23" t="s">
        <v>279</v>
      </c>
      <c r="L23" t="s">
        <v>92</v>
      </c>
      <c r="M23">
        <f>23644.74+2406.53</f>
        <v>26051.27</v>
      </c>
      <c r="N23" t="s">
        <v>217</v>
      </c>
      <c r="O23">
        <f>19745.53+2137.13</f>
        <v>21882.66</v>
      </c>
      <c r="P23" t="s">
        <v>217</v>
      </c>
      <c r="V23">
        <v>16</v>
      </c>
      <c r="Y23">
        <v>16</v>
      </c>
      <c r="AD23" t="s">
        <v>218</v>
      </c>
      <c r="AE23" s="3">
        <v>46022</v>
      </c>
      <c r="AF23" t="s">
        <v>219</v>
      </c>
    </row>
    <row r="24" spans="1:32" x14ac:dyDescent="0.25">
      <c r="A24">
        <v>2025</v>
      </c>
      <c r="B24" s="3">
        <v>45931</v>
      </c>
      <c r="C24" s="3">
        <v>46022</v>
      </c>
      <c r="D24" t="s">
        <v>81</v>
      </c>
      <c r="E24">
        <v>211</v>
      </c>
      <c r="F24" t="s">
        <v>297</v>
      </c>
      <c r="G24" t="s">
        <v>297</v>
      </c>
      <c r="H24" t="s">
        <v>213</v>
      </c>
      <c r="I24" t="s">
        <v>298</v>
      </c>
      <c r="J24" t="s">
        <v>299</v>
      </c>
      <c r="K24" t="s">
        <v>300</v>
      </c>
      <c r="L24" t="s">
        <v>91</v>
      </c>
      <c r="M24">
        <f>12880.18+2738.16</f>
        <v>15618.34</v>
      </c>
      <c r="N24" t="s">
        <v>217</v>
      </c>
      <c r="O24">
        <f>11639.84+2738.16-403.62</f>
        <v>13974.38</v>
      </c>
      <c r="P24" t="s">
        <v>217</v>
      </c>
      <c r="V24">
        <v>17</v>
      </c>
      <c r="Y24">
        <v>17</v>
      </c>
      <c r="AD24" t="s">
        <v>218</v>
      </c>
      <c r="AE24" s="3">
        <v>46022</v>
      </c>
      <c r="AF24" t="s">
        <v>219</v>
      </c>
    </row>
    <row r="25" spans="1:32" x14ac:dyDescent="0.25">
      <c r="A25">
        <v>2025</v>
      </c>
      <c r="B25" s="3">
        <v>45931</v>
      </c>
      <c r="C25" s="3">
        <v>46022</v>
      </c>
      <c r="D25" t="s">
        <v>81</v>
      </c>
      <c r="E25">
        <v>1302</v>
      </c>
      <c r="F25" t="s">
        <v>334</v>
      </c>
      <c r="G25" t="s">
        <v>334</v>
      </c>
      <c r="H25" t="s">
        <v>213</v>
      </c>
      <c r="I25" t="s">
        <v>214</v>
      </c>
      <c r="J25" t="s">
        <v>335</v>
      </c>
      <c r="K25" t="s">
        <v>336</v>
      </c>
      <c r="L25" t="s">
        <v>92</v>
      </c>
      <c r="M25">
        <f>16921.76+3559.94</f>
        <v>20481.699999999997</v>
      </c>
      <c r="N25" t="s">
        <v>217</v>
      </c>
      <c r="O25">
        <f>15033.96+3559.94-579.16</f>
        <v>18014.739999999998</v>
      </c>
      <c r="P25" t="s">
        <v>217</v>
      </c>
      <c r="V25">
        <v>18</v>
      </c>
      <c r="Y25">
        <v>18</v>
      </c>
      <c r="AD25" t="s">
        <v>218</v>
      </c>
      <c r="AE25" s="3">
        <v>46022</v>
      </c>
      <c r="AF25" t="s">
        <v>219</v>
      </c>
    </row>
    <row r="26" spans="1:32" x14ac:dyDescent="0.25">
      <c r="A26">
        <v>2025</v>
      </c>
      <c r="B26" s="3">
        <v>45931</v>
      </c>
      <c r="C26" s="3">
        <v>46022</v>
      </c>
      <c r="D26" t="s">
        <v>81</v>
      </c>
      <c r="E26">
        <v>502</v>
      </c>
      <c r="F26" t="s">
        <v>313</v>
      </c>
      <c r="G26" t="s">
        <v>313</v>
      </c>
      <c r="H26" t="s">
        <v>213</v>
      </c>
      <c r="I26" t="s">
        <v>368</v>
      </c>
      <c r="J26" t="s">
        <v>369</v>
      </c>
      <c r="K26" t="s">
        <v>370</v>
      </c>
      <c r="L26" t="s">
        <v>92</v>
      </c>
      <c r="M26">
        <f>13259.3+2989.8</f>
        <v>16249.099999999999</v>
      </c>
      <c r="N26" t="s">
        <v>217</v>
      </c>
      <c r="O26">
        <f>11820.7+2989.8-457.37</f>
        <v>14353.13</v>
      </c>
      <c r="P26" t="s">
        <v>217</v>
      </c>
      <c r="V26">
        <v>19</v>
      </c>
      <c r="Y26">
        <v>19</v>
      </c>
      <c r="AD26" t="s">
        <v>218</v>
      </c>
      <c r="AE26" s="3">
        <v>46022</v>
      </c>
      <c r="AF26" t="s">
        <v>219</v>
      </c>
    </row>
    <row r="27" spans="1:32" x14ac:dyDescent="0.25">
      <c r="A27">
        <v>2025</v>
      </c>
      <c r="B27" s="3">
        <v>45931</v>
      </c>
      <c r="C27" s="3">
        <v>46022</v>
      </c>
      <c r="D27" t="s">
        <v>81</v>
      </c>
      <c r="E27">
        <v>408</v>
      </c>
      <c r="F27" t="s">
        <v>293</v>
      </c>
      <c r="G27" t="s">
        <v>293</v>
      </c>
      <c r="H27" t="s">
        <v>213</v>
      </c>
      <c r="I27" t="s">
        <v>322</v>
      </c>
      <c r="J27" t="s">
        <v>323</v>
      </c>
      <c r="K27" t="s">
        <v>324</v>
      </c>
      <c r="L27" t="s">
        <v>91</v>
      </c>
      <c r="M27">
        <f>12880.18+2738.16</f>
        <v>15618.34</v>
      </c>
      <c r="N27" t="s">
        <v>217</v>
      </c>
      <c r="O27">
        <f>11277.3+2738.16-403.62</f>
        <v>13611.839999999998</v>
      </c>
      <c r="P27" t="s">
        <v>217</v>
      </c>
      <c r="V27">
        <v>20</v>
      </c>
      <c r="Y27">
        <v>20</v>
      </c>
      <c r="AD27" t="s">
        <v>218</v>
      </c>
      <c r="AE27" s="3">
        <v>46022</v>
      </c>
      <c r="AF27" t="s">
        <v>219</v>
      </c>
    </row>
    <row r="28" spans="1:32" x14ac:dyDescent="0.25">
      <c r="A28">
        <v>2025</v>
      </c>
      <c r="B28" s="3">
        <v>45931</v>
      </c>
      <c r="C28" s="3">
        <v>46022</v>
      </c>
      <c r="D28" t="s">
        <v>81</v>
      </c>
      <c r="E28">
        <v>216</v>
      </c>
      <c r="F28" t="s">
        <v>391</v>
      </c>
      <c r="G28" t="s">
        <v>391</v>
      </c>
      <c r="H28" t="s">
        <v>213</v>
      </c>
      <c r="I28" t="s">
        <v>392</v>
      </c>
      <c r="J28" t="s">
        <v>393</v>
      </c>
      <c r="K28" t="s">
        <v>394</v>
      </c>
      <c r="L28" t="s">
        <v>92</v>
      </c>
      <c r="M28">
        <f>12055.06+2570.38</f>
        <v>14625.439999999999</v>
      </c>
      <c r="N28" t="s">
        <v>217</v>
      </c>
      <c r="O28">
        <f>10452.18+2570.38-367.78</f>
        <v>12654.78</v>
      </c>
      <c r="P28" t="s">
        <v>217</v>
      </c>
      <c r="V28">
        <v>21</v>
      </c>
      <c r="Y28">
        <v>21</v>
      </c>
      <c r="AD28" t="s">
        <v>218</v>
      </c>
      <c r="AE28" s="3">
        <v>46022</v>
      </c>
      <c r="AF28" t="s">
        <v>219</v>
      </c>
    </row>
    <row r="29" spans="1:32" x14ac:dyDescent="0.25">
      <c r="A29">
        <v>2025</v>
      </c>
      <c r="B29" s="3">
        <v>45931</v>
      </c>
      <c r="C29" s="3">
        <v>46022</v>
      </c>
      <c r="D29" t="s">
        <v>81</v>
      </c>
      <c r="E29">
        <v>912</v>
      </c>
      <c r="F29" t="s">
        <v>331</v>
      </c>
      <c r="G29" t="s">
        <v>331</v>
      </c>
      <c r="H29" t="s">
        <v>213</v>
      </c>
      <c r="I29" t="s">
        <v>449</v>
      </c>
      <c r="J29" t="s">
        <v>332</v>
      </c>
      <c r="K29" t="s">
        <v>333</v>
      </c>
      <c r="L29" t="s">
        <v>92</v>
      </c>
      <c r="M29">
        <f>15143.22+3198.31</f>
        <v>18341.53</v>
      </c>
      <c r="N29" t="s">
        <v>217</v>
      </c>
      <c r="O29">
        <f>13540.34+3198.31-501.91</f>
        <v>16236.740000000002</v>
      </c>
      <c r="P29" t="s">
        <v>217</v>
      </c>
      <c r="V29">
        <v>22</v>
      </c>
      <c r="Y29">
        <v>22</v>
      </c>
      <c r="AD29" t="s">
        <v>218</v>
      </c>
      <c r="AE29" s="3">
        <v>46022</v>
      </c>
      <c r="AF29" t="s">
        <v>219</v>
      </c>
    </row>
    <row r="30" spans="1:32" x14ac:dyDescent="0.25">
      <c r="A30">
        <v>2025</v>
      </c>
      <c r="B30" s="3">
        <v>45931</v>
      </c>
      <c r="C30" s="3">
        <v>46022</v>
      </c>
      <c r="D30" t="s">
        <v>81</v>
      </c>
      <c r="E30">
        <v>203</v>
      </c>
      <c r="F30" t="s">
        <v>385</v>
      </c>
      <c r="G30" t="s">
        <v>358</v>
      </c>
      <c r="H30" t="s">
        <v>213</v>
      </c>
      <c r="I30" t="s">
        <v>389</v>
      </c>
      <c r="J30" t="s">
        <v>390</v>
      </c>
      <c r="K30" t="s">
        <v>311</v>
      </c>
      <c r="L30" t="s">
        <v>92</v>
      </c>
      <c r="M30">
        <f>12055.06+2570.38</f>
        <v>14625.439999999999</v>
      </c>
      <c r="N30" t="s">
        <v>217</v>
      </c>
      <c r="O30">
        <f>11528.18+2570.38-367.78</f>
        <v>13730.78</v>
      </c>
      <c r="P30" t="s">
        <v>217</v>
      </c>
      <c r="V30">
        <v>23</v>
      </c>
      <c r="Y30">
        <v>23</v>
      </c>
      <c r="AD30" t="s">
        <v>218</v>
      </c>
      <c r="AE30" s="3">
        <v>46022</v>
      </c>
      <c r="AF30" t="s">
        <v>219</v>
      </c>
    </row>
    <row r="31" spans="1:32" x14ac:dyDescent="0.25">
      <c r="A31">
        <v>2025</v>
      </c>
      <c r="B31" s="3">
        <v>45931</v>
      </c>
      <c r="C31" s="3">
        <v>46022</v>
      </c>
      <c r="D31" t="s">
        <v>81</v>
      </c>
      <c r="E31">
        <v>1201</v>
      </c>
      <c r="F31" t="s">
        <v>341</v>
      </c>
      <c r="G31" t="s">
        <v>341</v>
      </c>
      <c r="H31" t="s">
        <v>213</v>
      </c>
      <c r="I31" t="s">
        <v>366</v>
      </c>
      <c r="J31" t="s">
        <v>367</v>
      </c>
      <c r="K31" t="s">
        <v>316</v>
      </c>
      <c r="L31" t="s">
        <v>92</v>
      </c>
      <c r="M31">
        <f>16509.22+3476.06</f>
        <v>19985.280000000002</v>
      </c>
      <c r="N31" t="s">
        <v>217</v>
      </c>
      <c r="O31">
        <f>14687.5+3476.06-561.23</f>
        <v>17602.330000000002</v>
      </c>
      <c r="P31" t="s">
        <v>217</v>
      </c>
      <c r="V31">
        <v>24</v>
      </c>
      <c r="Y31">
        <v>24</v>
      </c>
      <c r="AD31" t="s">
        <v>218</v>
      </c>
      <c r="AE31" s="3">
        <v>46022</v>
      </c>
      <c r="AF31" t="s">
        <v>219</v>
      </c>
    </row>
    <row r="32" spans="1:32" x14ac:dyDescent="0.25">
      <c r="A32">
        <v>2025</v>
      </c>
      <c r="B32" s="3">
        <v>45931</v>
      </c>
      <c r="C32" s="3">
        <v>46022</v>
      </c>
      <c r="D32" t="s">
        <v>81</v>
      </c>
      <c r="E32">
        <v>1224</v>
      </c>
      <c r="F32" t="s">
        <v>289</v>
      </c>
      <c r="G32" t="s">
        <v>289</v>
      </c>
      <c r="H32" t="s">
        <v>213</v>
      </c>
      <c r="I32" t="s">
        <v>290</v>
      </c>
      <c r="J32" t="s">
        <v>291</v>
      </c>
      <c r="K32" t="s">
        <v>292</v>
      </c>
      <c r="L32" t="s">
        <v>91</v>
      </c>
      <c r="M32">
        <f>16509.22+3476.06</f>
        <v>19985.280000000002</v>
      </c>
      <c r="N32" t="s">
        <v>217</v>
      </c>
      <c r="O32">
        <f>14687.5+3476.06-561.23</f>
        <v>17602.330000000002</v>
      </c>
      <c r="P32" t="s">
        <v>217</v>
      </c>
      <c r="V32">
        <v>25</v>
      </c>
      <c r="Y32">
        <v>25</v>
      </c>
      <c r="AD32" t="s">
        <v>218</v>
      </c>
      <c r="AE32" s="3">
        <v>46022</v>
      </c>
      <c r="AF32" t="s">
        <v>219</v>
      </c>
    </row>
    <row r="33" spans="1:32" x14ac:dyDescent="0.25">
      <c r="A33">
        <v>2025</v>
      </c>
      <c r="B33" s="3">
        <v>45931</v>
      </c>
      <c r="C33" s="3">
        <v>46022</v>
      </c>
      <c r="D33" t="s">
        <v>81</v>
      </c>
      <c r="E33">
        <v>203</v>
      </c>
      <c r="F33" t="s">
        <v>358</v>
      </c>
      <c r="G33" t="s">
        <v>358</v>
      </c>
      <c r="H33" t="s">
        <v>242</v>
      </c>
      <c r="I33" t="s">
        <v>379</v>
      </c>
      <c r="J33" t="s">
        <v>380</v>
      </c>
      <c r="K33" t="s">
        <v>381</v>
      </c>
      <c r="L33" t="s">
        <v>92</v>
      </c>
      <c r="M33">
        <f>12055.06+2570.38</f>
        <v>14625.439999999999</v>
      </c>
      <c r="N33" t="s">
        <v>217</v>
      </c>
      <c r="O33">
        <f>11528.18+2570.38-305.32</f>
        <v>13793.240000000002</v>
      </c>
      <c r="P33" t="s">
        <v>217</v>
      </c>
      <c r="V33">
        <v>26</v>
      </c>
      <c r="Y33">
        <v>26</v>
      </c>
      <c r="AD33" t="s">
        <v>218</v>
      </c>
      <c r="AE33" s="3">
        <v>46022</v>
      </c>
      <c r="AF33" t="s">
        <v>219</v>
      </c>
    </row>
    <row r="34" spans="1:32" x14ac:dyDescent="0.25">
      <c r="A34">
        <v>2025</v>
      </c>
      <c r="B34" s="3">
        <v>45931</v>
      </c>
      <c r="C34" s="3">
        <v>46022</v>
      </c>
      <c r="D34" t="s">
        <v>81</v>
      </c>
      <c r="E34">
        <v>903</v>
      </c>
      <c r="F34" t="s">
        <v>309</v>
      </c>
      <c r="G34" t="s">
        <v>309</v>
      </c>
      <c r="H34" t="s">
        <v>213</v>
      </c>
      <c r="I34" t="s">
        <v>310</v>
      </c>
      <c r="J34" t="s">
        <v>311</v>
      </c>
      <c r="K34" t="s">
        <v>312</v>
      </c>
      <c r="L34" t="s">
        <v>92</v>
      </c>
      <c r="M34">
        <f>12055.06+2570.38</f>
        <v>14625.439999999999</v>
      </c>
      <c r="N34" t="s">
        <v>217</v>
      </c>
      <c r="O34">
        <f>10452.18+2570.38-305.32</f>
        <v>12717.240000000002</v>
      </c>
      <c r="P34" t="s">
        <v>217</v>
      </c>
      <c r="V34">
        <v>27</v>
      </c>
      <c r="Y34">
        <v>27</v>
      </c>
      <c r="AD34" t="s">
        <v>218</v>
      </c>
      <c r="AE34" s="3">
        <v>46022</v>
      </c>
      <c r="AF34" t="s">
        <v>219</v>
      </c>
    </row>
    <row r="35" spans="1:32" x14ac:dyDescent="0.25">
      <c r="A35">
        <v>2025</v>
      </c>
      <c r="B35" s="3">
        <v>45931</v>
      </c>
      <c r="C35" s="3">
        <v>46022</v>
      </c>
      <c r="D35" t="s">
        <v>81</v>
      </c>
      <c r="E35">
        <v>1201</v>
      </c>
      <c r="F35" t="s">
        <v>341</v>
      </c>
      <c r="G35" t="s">
        <v>341</v>
      </c>
      <c r="H35" t="s">
        <v>213</v>
      </c>
      <c r="I35" t="s">
        <v>342</v>
      </c>
      <c r="J35" t="s">
        <v>311</v>
      </c>
      <c r="K35" t="s">
        <v>296</v>
      </c>
      <c r="L35" t="s">
        <v>92</v>
      </c>
      <c r="M35">
        <v>16509.22</v>
      </c>
      <c r="N35" t="s">
        <v>217</v>
      </c>
      <c r="O35">
        <v>14902.26</v>
      </c>
      <c r="P35" t="s">
        <v>217</v>
      </c>
      <c r="V35">
        <v>28</v>
      </c>
      <c r="Y35">
        <v>28</v>
      </c>
      <c r="AD35" s="6" t="s">
        <v>218</v>
      </c>
      <c r="AE35" s="3">
        <v>46022</v>
      </c>
      <c r="AF35" t="s">
        <v>448</v>
      </c>
    </row>
    <row r="36" spans="1:32" x14ac:dyDescent="0.25">
      <c r="A36">
        <v>2025</v>
      </c>
      <c r="B36" s="3">
        <v>45931</v>
      </c>
      <c r="C36" s="3">
        <v>46022</v>
      </c>
      <c r="D36" t="s">
        <v>81</v>
      </c>
      <c r="E36">
        <v>203</v>
      </c>
      <c r="F36" t="s">
        <v>358</v>
      </c>
      <c r="G36" t="s">
        <v>358</v>
      </c>
      <c r="H36" t="s">
        <v>213</v>
      </c>
      <c r="I36" t="s">
        <v>359</v>
      </c>
      <c r="J36" t="s">
        <v>360</v>
      </c>
      <c r="K36" t="s">
        <v>361</v>
      </c>
      <c r="L36" t="s">
        <v>92</v>
      </c>
      <c r="M36">
        <f>12055.06+2570.38</f>
        <v>14625.439999999999</v>
      </c>
      <c r="N36" t="s">
        <v>217</v>
      </c>
      <c r="O36">
        <f>10946.9+2570.38-367.78</f>
        <v>13149.499999999998</v>
      </c>
      <c r="P36" t="s">
        <v>217</v>
      </c>
      <c r="V36">
        <v>29</v>
      </c>
      <c r="Y36">
        <v>29</v>
      </c>
      <c r="AD36" t="s">
        <v>218</v>
      </c>
      <c r="AE36" s="3">
        <v>46022</v>
      </c>
      <c r="AF36" t="s">
        <v>219</v>
      </c>
    </row>
    <row r="37" spans="1:32" ht="15" customHeight="1" x14ac:dyDescent="0.25">
      <c r="A37">
        <v>2025</v>
      </c>
      <c r="B37" s="3">
        <v>45931</v>
      </c>
      <c r="C37" s="3">
        <v>46022</v>
      </c>
      <c r="D37" t="s">
        <v>81</v>
      </c>
      <c r="E37">
        <v>903</v>
      </c>
      <c r="F37" t="s">
        <v>309</v>
      </c>
      <c r="G37" t="s">
        <v>309</v>
      </c>
      <c r="H37" t="s">
        <v>213</v>
      </c>
      <c r="I37" t="s">
        <v>371</v>
      </c>
      <c r="J37" t="s">
        <v>320</v>
      </c>
      <c r="K37" t="s">
        <v>372</v>
      </c>
      <c r="L37" t="s">
        <v>92</v>
      </c>
      <c r="M37">
        <f>15143.22+3198.31</f>
        <v>18341.53</v>
      </c>
      <c r="N37" t="s">
        <v>217</v>
      </c>
      <c r="O37">
        <f>13540.34+3198.31-501.91</f>
        <v>16236.740000000002</v>
      </c>
      <c r="P37" t="s">
        <v>217</v>
      </c>
      <c r="V37">
        <v>30</v>
      </c>
      <c r="Y37">
        <v>30</v>
      </c>
      <c r="AD37" t="s">
        <v>218</v>
      </c>
      <c r="AE37" s="3">
        <v>46022</v>
      </c>
      <c r="AF37" t="s">
        <v>219</v>
      </c>
    </row>
    <row r="38" spans="1:32" x14ac:dyDescent="0.25">
      <c r="A38">
        <v>2025</v>
      </c>
      <c r="B38" s="3">
        <v>45931</v>
      </c>
      <c r="C38" s="3">
        <v>46022</v>
      </c>
      <c r="D38" t="s">
        <v>81</v>
      </c>
      <c r="E38">
        <v>1007</v>
      </c>
      <c r="F38" t="s">
        <v>343</v>
      </c>
      <c r="G38" t="s">
        <v>343</v>
      </c>
      <c r="H38" t="s">
        <v>213</v>
      </c>
      <c r="I38" t="s">
        <v>344</v>
      </c>
      <c r="J38" t="s">
        <v>320</v>
      </c>
      <c r="K38" t="s">
        <v>345</v>
      </c>
      <c r="L38" t="s">
        <v>92</v>
      </c>
      <c r="M38">
        <f>15555.76+3282.19</f>
        <v>18837.95</v>
      </c>
      <c r="N38" t="s">
        <v>217</v>
      </c>
      <c r="O38">
        <f>13886.79+3282.19-519.82</f>
        <v>16649.16</v>
      </c>
      <c r="P38" t="s">
        <v>217</v>
      </c>
      <c r="V38">
        <v>31</v>
      </c>
      <c r="Y38">
        <v>31</v>
      </c>
      <c r="AD38" t="s">
        <v>218</v>
      </c>
      <c r="AE38" s="3">
        <v>46022</v>
      </c>
      <c r="AF38" t="s">
        <v>219</v>
      </c>
    </row>
    <row r="39" spans="1:32" x14ac:dyDescent="0.25">
      <c r="A39">
        <v>2025</v>
      </c>
      <c r="B39" s="3">
        <v>45931</v>
      </c>
      <c r="C39" s="3">
        <v>46022</v>
      </c>
      <c r="D39" t="s">
        <v>81</v>
      </c>
      <c r="E39">
        <v>1201</v>
      </c>
      <c r="F39" t="s">
        <v>318</v>
      </c>
      <c r="G39" t="s">
        <v>318</v>
      </c>
      <c r="H39" t="s">
        <v>213</v>
      </c>
      <c r="I39" t="s">
        <v>319</v>
      </c>
      <c r="J39" t="s">
        <v>320</v>
      </c>
      <c r="K39" t="s">
        <v>321</v>
      </c>
      <c r="L39" t="s">
        <v>91</v>
      </c>
      <c r="M39">
        <f>16509.22+3476.06</f>
        <v>19985.280000000002</v>
      </c>
      <c r="N39" t="s">
        <v>217</v>
      </c>
      <c r="O39">
        <f>14687.5+3476.06-561.23</f>
        <v>17602.330000000002</v>
      </c>
      <c r="P39" t="s">
        <v>217</v>
      </c>
      <c r="V39">
        <v>32</v>
      </c>
      <c r="Y39">
        <v>32</v>
      </c>
      <c r="AD39" t="s">
        <v>218</v>
      </c>
      <c r="AE39" s="3">
        <v>46022</v>
      </c>
      <c r="AF39" t="s">
        <v>219</v>
      </c>
    </row>
    <row r="40" spans="1:32" x14ac:dyDescent="0.25">
      <c r="A40">
        <v>2025</v>
      </c>
      <c r="B40" s="3">
        <v>45931</v>
      </c>
      <c r="C40" s="3">
        <v>46022</v>
      </c>
      <c r="D40" t="s">
        <v>81</v>
      </c>
      <c r="E40">
        <v>211</v>
      </c>
      <c r="F40" t="s">
        <v>297</v>
      </c>
      <c r="G40" t="s">
        <v>297</v>
      </c>
      <c r="H40" t="s">
        <v>257</v>
      </c>
      <c r="I40" t="s">
        <v>450</v>
      </c>
      <c r="J40" t="s">
        <v>451</v>
      </c>
      <c r="K40" t="s">
        <v>284</v>
      </c>
      <c r="L40" t="s">
        <v>91</v>
      </c>
      <c r="M40">
        <f>12055.06+2570.38</f>
        <v>14625.439999999999</v>
      </c>
      <c r="N40" t="s">
        <v>217</v>
      </c>
      <c r="O40">
        <f>12055.06+2570.38-305.32</f>
        <v>14320.119999999999</v>
      </c>
      <c r="P40" t="s">
        <v>217</v>
      </c>
      <c r="V40">
        <v>33</v>
      </c>
      <c r="Y40">
        <v>33</v>
      </c>
      <c r="AD40" t="s">
        <v>218</v>
      </c>
      <c r="AE40" s="3">
        <v>46022</v>
      </c>
      <c r="AF40" t="s">
        <v>455</v>
      </c>
    </row>
    <row r="41" spans="1:32" x14ac:dyDescent="0.25">
      <c r="A41">
        <v>2025</v>
      </c>
      <c r="B41" s="3">
        <v>45931</v>
      </c>
      <c r="C41" s="3">
        <v>46022</v>
      </c>
      <c r="D41" t="s">
        <v>81</v>
      </c>
      <c r="E41">
        <v>203</v>
      </c>
      <c r="F41" t="s">
        <v>385</v>
      </c>
      <c r="G41" t="s">
        <v>358</v>
      </c>
      <c r="H41" t="s">
        <v>213</v>
      </c>
      <c r="I41" t="s">
        <v>386</v>
      </c>
      <c r="J41" t="s">
        <v>387</v>
      </c>
      <c r="K41" t="s">
        <v>388</v>
      </c>
      <c r="L41" t="s">
        <v>92</v>
      </c>
      <c r="M41">
        <f>12055.06</f>
        <v>12055.06</v>
      </c>
      <c r="N41" t="s">
        <v>217</v>
      </c>
      <c r="O41">
        <v>11528.18</v>
      </c>
      <c r="P41" t="s">
        <v>217</v>
      </c>
      <c r="V41">
        <v>34</v>
      </c>
      <c r="Y41">
        <v>34</v>
      </c>
      <c r="AD41" t="s">
        <v>218</v>
      </c>
      <c r="AE41" s="3">
        <v>46022</v>
      </c>
      <c r="AF41" t="s">
        <v>458</v>
      </c>
    </row>
    <row r="42" spans="1:32" x14ac:dyDescent="0.25">
      <c r="A42">
        <v>2025</v>
      </c>
      <c r="B42" s="3">
        <v>45931</v>
      </c>
      <c r="C42" s="3">
        <v>46022</v>
      </c>
      <c r="D42" t="s">
        <v>81</v>
      </c>
      <c r="E42">
        <v>203</v>
      </c>
      <c r="F42" t="s">
        <v>358</v>
      </c>
      <c r="G42" t="s">
        <v>358</v>
      </c>
      <c r="H42" t="s">
        <v>242</v>
      </c>
      <c r="I42" t="s">
        <v>373</v>
      </c>
      <c r="J42" t="s">
        <v>374</v>
      </c>
      <c r="K42" t="s">
        <v>375</v>
      </c>
      <c r="L42" t="s">
        <v>92</v>
      </c>
      <c r="M42">
        <f>12055.06+2570.38</f>
        <v>14625.439999999999</v>
      </c>
      <c r="N42" t="s">
        <v>217</v>
      </c>
      <c r="O42">
        <f>10946.9+2570.38-367.38</f>
        <v>13149.9</v>
      </c>
      <c r="P42" t="s">
        <v>217</v>
      </c>
      <c r="V42">
        <v>35</v>
      </c>
      <c r="Y42">
        <v>35</v>
      </c>
      <c r="AD42" t="s">
        <v>218</v>
      </c>
      <c r="AE42" s="3">
        <v>46022</v>
      </c>
      <c r="AF42" t="s">
        <v>219</v>
      </c>
    </row>
    <row r="43" spans="1:32" x14ac:dyDescent="0.25">
      <c r="A43">
        <v>2025</v>
      </c>
      <c r="B43" s="3">
        <v>45931</v>
      </c>
      <c r="C43" s="3">
        <v>46022</v>
      </c>
      <c r="D43" t="s">
        <v>81</v>
      </c>
      <c r="E43">
        <v>709</v>
      </c>
      <c r="F43" t="s">
        <v>337</v>
      </c>
      <c r="G43" t="s">
        <v>337</v>
      </c>
      <c r="H43" t="s">
        <v>213</v>
      </c>
      <c r="I43" t="s">
        <v>338</v>
      </c>
      <c r="J43" t="s">
        <v>339</v>
      </c>
      <c r="K43" t="s">
        <v>340</v>
      </c>
      <c r="L43" t="s">
        <v>92</v>
      </c>
      <c r="M43">
        <f>14117.76+2989.8</f>
        <v>17107.560000000001</v>
      </c>
      <c r="N43" t="s">
        <v>217</v>
      </c>
      <c r="O43">
        <f>12679.16+2989.8-457.37</f>
        <v>15211.589999999998</v>
      </c>
      <c r="P43" t="s">
        <v>217</v>
      </c>
      <c r="V43">
        <v>36</v>
      </c>
      <c r="Y43">
        <v>36</v>
      </c>
      <c r="AD43" t="s">
        <v>218</v>
      </c>
      <c r="AE43" s="3">
        <v>46022</v>
      </c>
      <c r="AF43" t="s">
        <v>219</v>
      </c>
    </row>
    <row r="44" spans="1:32" x14ac:dyDescent="0.25">
      <c r="A44">
        <v>2025</v>
      </c>
      <c r="B44" s="3">
        <v>45931</v>
      </c>
      <c r="C44" s="3">
        <v>46022</v>
      </c>
      <c r="D44" t="s">
        <v>81</v>
      </c>
      <c r="E44">
        <v>1220</v>
      </c>
      <c r="F44" t="s">
        <v>376</v>
      </c>
      <c r="G44" t="s">
        <v>376</v>
      </c>
      <c r="H44" t="s">
        <v>213</v>
      </c>
      <c r="I44" t="s">
        <v>377</v>
      </c>
      <c r="J44" t="s">
        <v>372</v>
      </c>
      <c r="K44" t="s">
        <v>378</v>
      </c>
      <c r="L44" t="s">
        <v>92</v>
      </c>
      <c r="M44">
        <f>16509.22+3476.06</f>
        <v>19985.280000000002</v>
      </c>
      <c r="N44" t="s">
        <v>217</v>
      </c>
      <c r="O44">
        <f>14687.5+3476.06-561.23</f>
        <v>17602.330000000002</v>
      </c>
      <c r="P44" t="s">
        <v>217</v>
      </c>
      <c r="V44">
        <v>37</v>
      </c>
      <c r="Y44">
        <v>37</v>
      </c>
      <c r="AD44" t="s">
        <v>218</v>
      </c>
      <c r="AE44" s="3">
        <v>46022</v>
      </c>
      <c r="AF44" t="s">
        <v>219</v>
      </c>
    </row>
    <row r="45" spans="1:32" x14ac:dyDescent="0.25">
      <c r="A45">
        <v>2025</v>
      </c>
      <c r="B45" s="3">
        <v>45931</v>
      </c>
      <c r="C45" s="3">
        <v>46022</v>
      </c>
      <c r="D45" t="s">
        <v>81</v>
      </c>
      <c r="E45">
        <v>1007</v>
      </c>
      <c r="F45" t="s">
        <v>343</v>
      </c>
      <c r="G45" t="s">
        <v>343</v>
      </c>
      <c r="H45" t="s">
        <v>213</v>
      </c>
      <c r="I45" t="s">
        <v>353</v>
      </c>
      <c r="J45" t="s">
        <v>354</v>
      </c>
      <c r="K45" t="s">
        <v>288</v>
      </c>
      <c r="L45" t="s">
        <v>92</v>
      </c>
      <c r="M45">
        <f>15555.76+3282.19</f>
        <v>18837.95</v>
      </c>
      <c r="N45" t="s">
        <v>217</v>
      </c>
      <c r="O45">
        <f>13886.79+3282.19-519.83</f>
        <v>16649.149999999998</v>
      </c>
      <c r="P45" t="s">
        <v>217</v>
      </c>
      <c r="V45">
        <v>38</v>
      </c>
      <c r="Y45">
        <v>38</v>
      </c>
      <c r="AD45" t="s">
        <v>218</v>
      </c>
      <c r="AE45" s="3">
        <v>46022</v>
      </c>
      <c r="AF45" t="s">
        <v>219</v>
      </c>
    </row>
    <row r="46" spans="1:32" x14ac:dyDescent="0.25">
      <c r="A46">
        <v>2025</v>
      </c>
      <c r="B46" s="3">
        <v>45931</v>
      </c>
      <c r="C46" s="3">
        <v>46022</v>
      </c>
      <c r="D46" t="s">
        <v>81</v>
      </c>
      <c r="E46">
        <v>1202</v>
      </c>
      <c r="F46" t="s">
        <v>285</v>
      </c>
      <c r="G46" t="s">
        <v>285</v>
      </c>
      <c r="H46" t="s">
        <v>213</v>
      </c>
      <c r="I46" t="s">
        <v>286</v>
      </c>
      <c r="J46" t="s">
        <v>287</v>
      </c>
      <c r="K46" t="s">
        <v>288</v>
      </c>
      <c r="L46" t="s">
        <v>92</v>
      </c>
      <c r="M46">
        <f>16509.22+3476.06</f>
        <v>19985.280000000002</v>
      </c>
      <c r="N46" t="s">
        <v>217</v>
      </c>
      <c r="O46">
        <f>14687.5+3476.06-561.23</f>
        <v>17602.330000000002</v>
      </c>
      <c r="P46" t="s">
        <v>217</v>
      </c>
      <c r="V46">
        <v>39</v>
      </c>
      <c r="Y46">
        <v>39</v>
      </c>
      <c r="AD46" t="s">
        <v>218</v>
      </c>
      <c r="AE46" s="3">
        <v>46022</v>
      </c>
      <c r="AF46" t="s">
        <v>219</v>
      </c>
    </row>
    <row r="47" spans="1:32" x14ac:dyDescent="0.25">
      <c r="A47">
        <v>2025</v>
      </c>
      <c r="B47" s="3">
        <v>45931</v>
      </c>
      <c r="C47" s="3">
        <v>46022</v>
      </c>
      <c r="D47" t="s">
        <v>81</v>
      </c>
      <c r="E47">
        <v>211</v>
      </c>
      <c r="F47" t="s">
        <v>297</v>
      </c>
      <c r="G47" t="s">
        <v>297</v>
      </c>
      <c r="H47" t="s">
        <v>213</v>
      </c>
      <c r="I47" t="s">
        <v>355</v>
      </c>
      <c r="J47" t="s">
        <v>356</v>
      </c>
      <c r="K47" t="s">
        <v>357</v>
      </c>
      <c r="L47" t="s">
        <v>91</v>
      </c>
      <c r="M47">
        <f>12055.06+2570.38</f>
        <v>14625.439999999999</v>
      </c>
      <c r="N47" t="s">
        <v>217</v>
      </c>
      <c r="O47">
        <f>10946.9+2570.38-367.78</f>
        <v>13149.499999999998</v>
      </c>
      <c r="P47" t="s">
        <v>217</v>
      </c>
      <c r="V47">
        <v>40</v>
      </c>
      <c r="Y47">
        <v>40</v>
      </c>
      <c r="AD47" t="s">
        <v>218</v>
      </c>
      <c r="AE47" s="3">
        <v>46022</v>
      </c>
      <c r="AF47" t="s">
        <v>219</v>
      </c>
    </row>
    <row r="48" spans="1:32" x14ac:dyDescent="0.25">
      <c r="A48">
        <v>2025</v>
      </c>
      <c r="B48" s="3">
        <v>45931</v>
      </c>
      <c r="C48" s="3">
        <v>46022</v>
      </c>
      <c r="D48" t="s">
        <v>81</v>
      </c>
      <c r="E48">
        <v>709</v>
      </c>
      <c r="F48" t="s">
        <v>325</v>
      </c>
      <c r="G48" t="s">
        <v>325</v>
      </c>
      <c r="H48" t="s">
        <v>213</v>
      </c>
      <c r="I48" t="s">
        <v>326</v>
      </c>
      <c r="J48" t="s">
        <v>327</v>
      </c>
      <c r="K48" t="s">
        <v>328</v>
      </c>
      <c r="L48" t="s">
        <v>91</v>
      </c>
      <c r="M48">
        <f>14117.76+2989.8</f>
        <v>17107.560000000001</v>
      </c>
      <c r="N48" t="s">
        <v>217</v>
      </c>
      <c r="O48">
        <f>12679.16+2989.8-457.37</f>
        <v>15211.589999999998</v>
      </c>
      <c r="P48" t="s">
        <v>217</v>
      </c>
      <c r="V48">
        <v>41</v>
      </c>
      <c r="Y48">
        <v>41</v>
      </c>
      <c r="AD48" t="s">
        <v>218</v>
      </c>
      <c r="AE48" s="3">
        <v>46022</v>
      </c>
      <c r="AF48" t="s">
        <v>219</v>
      </c>
    </row>
    <row r="49" spans="1:32" x14ac:dyDescent="0.25">
      <c r="A49">
        <v>2025</v>
      </c>
      <c r="B49" s="3">
        <v>45931</v>
      </c>
      <c r="C49" s="3">
        <v>46022</v>
      </c>
      <c r="D49" t="s">
        <v>81</v>
      </c>
      <c r="E49">
        <v>408</v>
      </c>
      <c r="F49" t="s">
        <v>293</v>
      </c>
      <c r="G49" t="s">
        <v>293</v>
      </c>
      <c r="H49" t="s">
        <v>213</v>
      </c>
      <c r="I49" t="s">
        <v>294</v>
      </c>
      <c r="J49" t="s">
        <v>295</v>
      </c>
      <c r="K49" t="s">
        <v>296</v>
      </c>
      <c r="L49" t="s">
        <v>92</v>
      </c>
      <c r="M49">
        <f>12880.18+2738.16</f>
        <v>15618.34</v>
      </c>
      <c r="N49" t="s">
        <v>217</v>
      </c>
      <c r="O49">
        <f>11639.84+2738.16-403.62</f>
        <v>13974.38</v>
      </c>
      <c r="P49" t="s">
        <v>217</v>
      </c>
      <c r="V49">
        <v>42</v>
      </c>
      <c r="Y49">
        <v>42</v>
      </c>
      <c r="AD49" t="s">
        <v>218</v>
      </c>
      <c r="AE49" s="3">
        <v>46022</v>
      </c>
      <c r="AF49" t="s">
        <v>219</v>
      </c>
    </row>
    <row r="50" spans="1:32" x14ac:dyDescent="0.25">
      <c r="A50">
        <v>2025</v>
      </c>
      <c r="B50" s="3">
        <v>45931</v>
      </c>
      <c r="C50" s="3">
        <v>46022</v>
      </c>
      <c r="D50" t="s">
        <v>81</v>
      </c>
      <c r="E50">
        <v>1224</v>
      </c>
      <c r="F50" t="s">
        <v>362</v>
      </c>
      <c r="G50" t="s">
        <v>362</v>
      </c>
      <c r="H50" t="s">
        <v>213</v>
      </c>
      <c r="I50" t="s">
        <v>363</v>
      </c>
      <c r="J50" t="s">
        <v>364</v>
      </c>
      <c r="K50" t="s">
        <v>365</v>
      </c>
      <c r="L50" t="s">
        <v>92</v>
      </c>
      <c r="M50">
        <f>16509.22+3476.06</f>
        <v>19985.280000000002</v>
      </c>
      <c r="N50" t="s">
        <v>217</v>
      </c>
      <c r="O50">
        <f>14687.5+3476.06-561.23</f>
        <v>17602.330000000002</v>
      </c>
      <c r="P50" t="s">
        <v>217</v>
      </c>
      <c r="V50">
        <v>43</v>
      </c>
      <c r="Y50">
        <v>43</v>
      </c>
      <c r="AD50" t="s">
        <v>218</v>
      </c>
      <c r="AE50" s="3">
        <v>46022</v>
      </c>
      <c r="AF50" t="s">
        <v>219</v>
      </c>
    </row>
    <row r="51" spans="1:32" x14ac:dyDescent="0.25">
      <c r="A51">
        <v>2025</v>
      </c>
      <c r="B51" s="3">
        <v>45931</v>
      </c>
      <c r="C51" s="3">
        <v>46022</v>
      </c>
      <c r="D51" t="s">
        <v>81</v>
      </c>
      <c r="E51">
        <v>403</v>
      </c>
      <c r="F51" t="s">
        <v>349</v>
      </c>
      <c r="G51" t="s">
        <v>349</v>
      </c>
      <c r="H51" t="s">
        <v>213</v>
      </c>
      <c r="I51" t="s">
        <v>350</v>
      </c>
      <c r="J51" t="s">
        <v>351</v>
      </c>
      <c r="K51" t="s">
        <v>352</v>
      </c>
      <c r="L51" t="s">
        <v>92</v>
      </c>
      <c r="M51">
        <f>13430.8+2850.12</f>
        <v>16280.919999999998</v>
      </c>
      <c r="N51" t="s">
        <v>217</v>
      </c>
      <c r="O51">
        <f>12102.25+2850.12-427.54</f>
        <v>14524.829999999998</v>
      </c>
      <c r="P51" t="s">
        <v>217</v>
      </c>
      <c r="V51">
        <v>44</v>
      </c>
      <c r="Y51">
        <v>44</v>
      </c>
      <c r="AD51" t="s">
        <v>218</v>
      </c>
      <c r="AE51" s="3">
        <v>46022</v>
      </c>
      <c r="AF51" t="s">
        <v>219</v>
      </c>
    </row>
    <row r="52" spans="1:32" x14ac:dyDescent="0.25">
      <c r="A52">
        <v>2025</v>
      </c>
      <c r="B52" s="3">
        <v>45931</v>
      </c>
      <c r="C52" s="3">
        <v>46022</v>
      </c>
      <c r="D52" t="s">
        <v>81</v>
      </c>
      <c r="E52">
        <v>822</v>
      </c>
      <c r="F52" t="s">
        <v>305</v>
      </c>
      <c r="G52" t="s">
        <v>305</v>
      </c>
      <c r="H52" t="s">
        <v>213</v>
      </c>
      <c r="I52" t="s">
        <v>306</v>
      </c>
      <c r="J52" t="s">
        <v>307</v>
      </c>
      <c r="K52" t="s">
        <v>308</v>
      </c>
      <c r="L52" t="s">
        <v>92</v>
      </c>
      <c r="M52">
        <f>14529.32+3073.68</f>
        <v>17603</v>
      </c>
      <c r="N52" t="s">
        <v>217</v>
      </c>
      <c r="O52">
        <f>8752.99+3073.68-462.29</f>
        <v>11364.38</v>
      </c>
      <c r="P52" t="s">
        <v>217</v>
      </c>
      <c r="V52">
        <v>45</v>
      </c>
      <c r="Y52">
        <v>45</v>
      </c>
      <c r="AD52" t="s">
        <v>218</v>
      </c>
      <c r="AE52" s="3">
        <v>46022</v>
      </c>
      <c r="AF52" t="s">
        <v>219</v>
      </c>
    </row>
    <row r="53" spans="1:32" x14ac:dyDescent="0.25">
      <c r="A53">
        <v>2025</v>
      </c>
      <c r="B53" s="3">
        <v>45931</v>
      </c>
      <c r="C53" s="3">
        <v>46022</v>
      </c>
      <c r="D53" t="s">
        <v>81</v>
      </c>
      <c r="E53">
        <v>216</v>
      </c>
      <c r="F53" t="s">
        <v>391</v>
      </c>
      <c r="G53" t="s">
        <v>391</v>
      </c>
      <c r="H53" t="s">
        <v>213</v>
      </c>
      <c r="I53" t="s">
        <v>342</v>
      </c>
      <c r="J53" t="s">
        <v>395</v>
      </c>
      <c r="K53" t="s">
        <v>238</v>
      </c>
      <c r="L53" t="s">
        <v>92</v>
      </c>
      <c r="M53">
        <f>12055.06+2570.38</f>
        <v>14625.439999999999</v>
      </c>
      <c r="N53" t="s">
        <v>217</v>
      </c>
      <c r="O53">
        <f>11528.18+2570.38-305.32</f>
        <v>13793.240000000002</v>
      </c>
      <c r="P53" t="s">
        <v>217</v>
      </c>
      <c r="V53">
        <v>46</v>
      </c>
      <c r="Y53">
        <v>46</v>
      </c>
      <c r="AD53" t="s">
        <v>218</v>
      </c>
      <c r="AE53" s="3">
        <v>46022</v>
      </c>
      <c r="AF53" t="s">
        <v>219</v>
      </c>
    </row>
    <row r="54" spans="1:32" x14ac:dyDescent="0.25">
      <c r="A54">
        <v>2025</v>
      </c>
      <c r="B54" s="3">
        <v>45931</v>
      </c>
      <c r="C54" s="3">
        <v>46022</v>
      </c>
      <c r="D54" t="s">
        <v>81</v>
      </c>
      <c r="E54">
        <v>203</v>
      </c>
      <c r="F54" t="s">
        <v>325</v>
      </c>
      <c r="G54" t="s">
        <v>325</v>
      </c>
      <c r="H54" t="s">
        <v>213</v>
      </c>
      <c r="I54" t="s">
        <v>329</v>
      </c>
      <c r="J54" t="s">
        <v>330</v>
      </c>
      <c r="K54" t="s">
        <v>226</v>
      </c>
      <c r="L54" t="s">
        <v>91</v>
      </c>
      <c r="M54">
        <f>12055.06+2570.38</f>
        <v>14625.439999999999</v>
      </c>
      <c r="N54" t="s">
        <v>217</v>
      </c>
      <c r="O54">
        <f>11528.18+2570.38-305.32</f>
        <v>13793.240000000002</v>
      </c>
      <c r="P54" t="s">
        <v>217</v>
      </c>
      <c r="V54">
        <v>47</v>
      </c>
      <c r="Y54">
        <v>47</v>
      </c>
      <c r="AD54" t="s">
        <v>218</v>
      </c>
      <c r="AE54" s="3">
        <v>46022</v>
      </c>
      <c r="AF54" t="s">
        <v>219</v>
      </c>
    </row>
    <row r="55" spans="1:32" x14ac:dyDescent="0.25">
      <c r="A55">
        <v>2025</v>
      </c>
      <c r="B55" s="3">
        <v>45931</v>
      </c>
      <c r="C55" s="3">
        <v>46022</v>
      </c>
      <c r="D55" t="s">
        <v>81</v>
      </c>
      <c r="E55">
        <v>704</v>
      </c>
      <c r="F55" t="s">
        <v>346</v>
      </c>
      <c r="G55" t="s">
        <v>346</v>
      </c>
      <c r="H55" t="s">
        <v>213</v>
      </c>
      <c r="I55" t="s">
        <v>347</v>
      </c>
      <c r="J55" t="s">
        <v>348</v>
      </c>
      <c r="K55" t="s">
        <v>339</v>
      </c>
      <c r="L55" t="s">
        <v>91</v>
      </c>
      <c r="M55">
        <f>14530.32+3073.68</f>
        <v>17604</v>
      </c>
      <c r="N55" t="s">
        <v>217</v>
      </c>
      <c r="O55">
        <f>13025.62+3073.68-475.28</f>
        <v>15624.02</v>
      </c>
      <c r="P55" t="s">
        <v>217</v>
      </c>
      <c r="V55">
        <v>48</v>
      </c>
      <c r="Y55">
        <v>48</v>
      </c>
      <c r="AD55" t="s">
        <v>218</v>
      </c>
      <c r="AE55" s="3">
        <v>46022</v>
      </c>
      <c r="AF55" t="s">
        <v>219</v>
      </c>
    </row>
    <row r="56" spans="1:32" x14ac:dyDescent="0.25">
      <c r="A56">
        <v>2025</v>
      </c>
      <c r="B56" s="3">
        <v>45931</v>
      </c>
      <c r="C56" s="3">
        <v>46022</v>
      </c>
      <c r="D56" t="s">
        <v>81</v>
      </c>
      <c r="E56">
        <v>502</v>
      </c>
      <c r="F56" t="s">
        <v>313</v>
      </c>
      <c r="G56" t="s">
        <v>313</v>
      </c>
      <c r="H56" t="s">
        <v>314</v>
      </c>
      <c r="I56" t="s">
        <v>315</v>
      </c>
      <c r="J56" t="s">
        <v>316</v>
      </c>
      <c r="K56" t="s">
        <v>317</v>
      </c>
      <c r="L56" t="s">
        <v>92</v>
      </c>
      <c r="M56">
        <f>14117.76+2989.8</f>
        <v>17107.560000000001</v>
      </c>
      <c r="N56" t="s">
        <v>217</v>
      </c>
      <c r="O56">
        <f>12679.16+2989.8-457.37</f>
        <v>15211.589999999998</v>
      </c>
      <c r="P56" t="s">
        <v>217</v>
      </c>
      <c r="V56">
        <v>49</v>
      </c>
      <c r="Y56">
        <v>49</v>
      </c>
      <c r="AD56" t="s">
        <v>218</v>
      </c>
      <c r="AE56" s="3">
        <v>46022</v>
      </c>
      <c r="AF56" t="s">
        <v>219</v>
      </c>
    </row>
    <row r="57" spans="1:32" x14ac:dyDescent="0.25">
      <c r="A57">
        <v>2025</v>
      </c>
      <c r="B57" s="3">
        <v>45931</v>
      </c>
      <c r="C57" s="3">
        <v>46022</v>
      </c>
      <c r="D57" t="s">
        <v>81</v>
      </c>
      <c r="E57">
        <v>407</v>
      </c>
      <c r="F57" t="s">
        <v>301</v>
      </c>
      <c r="G57" t="s">
        <v>301</v>
      </c>
      <c r="H57" t="s">
        <v>213</v>
      </c>
      <c r="I57" t="s">
        <v>302</v>
      </c>
      <c r="J57" t="s">
        <v>303</v>
      </c>
      <c r="K57" t="s">
        <v>304</v>
      </c>
      <c r="L57" t="s">
        <v>92</v>
      </c>
      <c r="M57">
        <f>12880.18+2738.16</f>
        <v>15618.34</v>
      </c>
      <c r="N57" t="s">
        <v>217</v>
      </c>
      <c r="O57">
        <f>11629.84+2738.16-403.62</f>
        <v>13964.38</v>
      </c>
      <c r="P57" t="s">
        <v>217</v>
      </c>
      <c r="V57">
        <v>50</v>
      </c>
      <c r="Y57">
        <v>50</v>
      </c>
      <c r="AD57" t="s">
        <v>218</v>
      </c>
      <c r="AE57" s="3">
        <v>46022</v>
      </c>
      <c r="AF57" t="s">
        <v>219</v>
      </c>
    </row>
    <row r="58" spans="1:32" x14ac:dyDescent="0.25">
      <c r="A58">
        <v>2025</v>
      </c>
      <c r="B58" s="3">
        <v>45931</v>
      </c>
      <c r="C58" s="3">
        <v>46022</v>
      </c>
      <c r="D58" t="s">
        <v>81</v>
      </c>
      <c r="E58">
        <v>709</v>
      </c>
      <c r="F58" t="s">
        <v>337</v>
      </c>
      <c r="G58" t="s">
        <v>337</v>
      </c>
      <c r="H58" t="s">
        <v>213</v>
      </c>
      <c r="I58" t="s">
        <v>382</v>
      </c>
      <c r="J58" t="s">
        <v>383</v>
      </c>
      <c r="K58" t="s">
        <v>384</v>
      </c>
      <c r="L58" t="s">
        <v>92</v>
      </c>
      <c r="M58">
        <f>15143.22+3198.31</f>
        <v>18341.53</v>
      </c>
      <c r="N58" t="s">
        <v>217</v>
      </c>
      <c r="O58">
        <f>13540.34+3198.31-501.91</f>
        <v>16236.740000000002</v>
      </c>
      <c r="P58" t="s">
        <v>217</v>
      </c>
      <c r="V58">
        <v>51</v>
      </c>
      <c r="Y58">
        <v>51</v>
      </c>
      <c r="AD58" t="s">
        <v>218</v>
      </c>
      <c r="AE58" s="3">
        <v>46022</v>
      </c>
      <c r="AF58" t="s">
        <v>219</v>
      </c>
    </row>
    <row r="59" spans="1:32" x14ac:dyDescent="0.25">
      <c r="A59">
        <v>2025</v>
      </c>
      <c r="B59" s="3">
        <v>45931</v>
      </c>
      <c r="C59" s="3">
        <v>46022</v>
      </c>
      <c r="D59" t="s">
        <v>82</v>
      </c>
      <c r="E59" t="s">
        <v>438</v>
      </c>
      <c r="F59" t="s">
        <v>397</v>
      </c>
      <c r="G59" t="s">
        <v>397</v>
      </c>
      <c r="H59" t="s">
        <v>410</v>
      </c>
      <c r="I59" t="s">
        <v>441</v>
      </c>
      <c r="J59" t="s">
        <v>442</v>
      </c>
      <c r="K59" t="s">
        <v>361</v>
      </c>
      <c r="L59" t="s">
        <v>92</v>
      </c>
      <c r="M59">
        <v>20000</v>
      </c>
      <c r="N59" t="s">
        <v>217</v>
      </c>
      <c r="O59">
        <v>16814.02</v>
      </c>
      <c r="P59" t="s">
        <v>217</v>
      </c>
      <c r="V59">
        <v>52</v>
      </c>
      <c r="Y59">
        <v>52</v>
      </c>
      <c r="AD59" t="s">
        <v>218</v>
      </c>
      <c r="AE59" s="3">
        <v>46022</v>
      </c>
      <c r="AF59" t="s">
        <v>219</v>
      </c>
    </row>
    <row r="60" spans="1:32" x14ac:dyDescent="0.25">
      <c r="A60">
        <v>2025</v>
      </c>
      <c r="B60" s="3">
        <v>45931</v>
      </c>
      <c r="C60" s="3">
        <v>46022</v>
      </c>
      <c r="D60" t="s">
        <v>82</v>
      </c>
      <c r="E60" t="s">
        <v>416</v>
      </c>
      <c r="F60" t="s">
        <v>400</v>
      </c>
      <c r="G60" t="s">
        <v>400</v>
      </c>
      <c r="H60" t="s">
        <v>410</v>
      </c>
      <c r="I60" t="s">
        <v>428</v>
      </c>
      <c r="J60" t="s">
        <v>429</v>
      </c>
      <c r="K60" t="s">
        <v>267</v>
      </c>
      <c r="L60" t="s">
        <v>92</v>
      </c>
      <c r="M60">
        <f>17000+1405.02</f>
        <v>18405.02</v>
      </c>
      <c r="N60" t="s">
        <v>217</v>
      </c>
      <c r="O60">
        <f>14606.4+1405.02-10.68</f>
        <v>16000.74</v>
      </c>
      <c r="P60" t="s">
        <v>217</v>
      </c>
      <c r="V60">
        <v>53</v>
      </c>
      <c r="Y60">
        <v>53</v>
      </c>
      <c r="AD60" t="s">
        <v>218</v>
      </c>
      <c r="AE60" s="3">
        <v>46022</v>
      </c>
      <c r="AF60" t="s">
        <v>219</v>
      </c>
    </row>
    <row r="61" spans="1:32" x14ac:dyDescent="0.25">
      <c r="A61">
        <v>2025</v>
      </c>
      <c r="B61" s="3">
        <v>45931</v>
      </c>
      <c r="C61" s="3">
        <v>46022</v>
      </c>
      <c r="D61" t="s">
        <v>82</v>
      </c>
      <c r="E61" t="s">
        <v>396</v>
      </c>
      <c r="F61" t="s">
        <v>404</v>
      </c>
      <c r="G61" t="s">
        <v>404</v>
      </c>
      <c r="H61" t="s">
        <v>270</v>
      </c>
      <c r="I61" t="s">
        <v>405</v>
      </c>
      <c r="J61" t="s">
        <v>406</v>
      </c>
      <c r="K61" t="s">
        <v>407</v>
      </c>
      <c r="L61" t="s">
        <v>92</v>
      </c>
      <c r="M61">
        <f>9000+743.84</f>
        <v>9743.84</v>
      </c>
      <c r="N61" t="s">
        <v>217</v>
      </c>
      <c r="O61">
        <f>8134.34+743.84</f>
        <v>8878.18</v>
      </c>
      <c r="P61" t="s">
        <v>217</v>
      </c>
      <c r="V61">
        <v>54</v>
      </c>
      <c r="Y61">
        <v>54</v>
      </c>
      <c r="AD61" t="s">
        <v>218</v>
      </c>
      <c r="AE61" s="3">
        <v>46022</v>
      </c>
      <c r="AF61" t="s">
        <v>219</v>
      </c>
    </row>
    <row r="62" spans="1:32" x14ac:dyDescent="0.25">
      <c r="A62">
        <v>2025</v>
      </c>
      <c r="B62" s="3">
        <v>45931</v>
      </c>
      <c r="C62" s="3">
        <v>46022</v>
      </c>
      <c r="D62" t="s">
        <v>82</v>
      </c>
      <c r="E62" t="s">
        <v>408</v>
      </c>
      <c r="F62" t="s">
        <v>409</v>
      </c>
      <c r="G62" t="s">
        <v>409</v>
      </c>
      <c r="H62" t="s">
        <v>410</v>
      </c>
      <c r="I62" t="s">
        <v>411</v>
      </c>
      <c r="J62" t="s">
        <v>412</v>
      </c>
      <c r="K62" t="s">
        <v>284</v>
      </c>
      <c r="L62" t="s">
        <v>92</v>
      </c>
      <c r="M62">
        <f>13595.82+1123.67</f>
        <v>14719.49</v>
      </c>
      <c r="N62" t="s">
        <v>217</v>
      </c>
      <c r="O62">
        <f>11963.85+1123.67-5.28</f>
        <v>13082.24</v>
      </c>
      <c r="P62" t="s">
        <v>217</v>
      </c>
      <c r="V62">
        <v>55</v>
      </c>
      <c r="Y62">
        <v>55</v>
      </c>
      <c r="AD62" t="s">
        <v>218</v>
      </c>
      <c r="AE62" s="3">
        <v>46022</v>
      </c>
      <c r="AF62" t="s">
        <v>219</v>
      </c>
    </row>
    <row r="63" spans="1:32" x14ac:dyDescent="0.25">
      <c r="A63">
        <v>2025</v>
      </c>
      <c r="B63" s="3">
        <v>45931</v>
      </c>
      <c r="C63" s="3">
        <v>46022</v>
      </c>
      <c r="D63" t="s">
        <v>82</v>
      </c>
      <c r="E63" t="s">
        <v>438</v>
      </c>
      <c r="F63" t="s">
        <v>397</v>
      </c>
      <c r="G63" t="s">
        <v>397</v>
      </c>
      <c r="H63" t="s">
        <v>410</v>
      </c>
      <c r="I63" t="s">
        <v>443</v>
      </c>
      <c r="J63" t="s">
        <v>444</v>
      </c>
      <c r="K63" t="s">
        <v>445</v>
      </c>
      <c r="L63" t="s">
        <v>91</v>
      </c>
      <c r="M63">
        <f>22200+1834.79</f>
        <v>24034.79</v>
      </c>
      <c r="N63" t="s">
        <v>217</v>
      </c>
      <c r="O63">
        <f>18566.52+1834.79-29.69</f>
        <v>20371.620000000003</v>
      </c>
      <c r="P63" t="s">
        <v>217</v>
      </c>
      <c r="V63">
        <v>56</v>
      </c>
      <c r="Y63">
        <v>56</v>
      </c>
      <c r="AD63" t="s">
        <v>218</v>
      </c>
      <c r="AE63" s="3">
        <v>46022</v>
      </c>
      <c r="AF63" t="s">
        <v>219</v>
      </c>
    </row>
    <row r="64" spans="1:32" x14ac:dyDescent="0.25">
      <c r="A64">
        <v>2025</v>
      </c>
      <c r="B64" s="3">
        <v>45931</v>
      </c>
      <c r="C64" s="3">
        <v>46022</v>
      </c>
      <c r="D64" t="s">
        <v>82</v>
      </c>
      <c r="E64" t="s">
        <v>408</v>
      </c>
      <c r="F64" t="s">
        <v>404</v>
      </c>
      <c r="G64" t="s">
        <v>404</v>
      </c>
      <c r="H64" t="s">
        <v>270</v>
      </c>
      <c r="I64" t="s">
        <v>413</v>
      </c>
      <c r="J64" t="s">
        <v>414</v>
      </c>
      <c r="K64" t="s">
        <v>415</v>
      </c>
      <c r="L64" t="s">
        <v>92</v>
      </c>
      <c r="M64">
        <f>12000+991.78</f>
        <v>12991.78</v>
      </c>
      <c r="N64" t="s">
        <v>217</v>
      </c>
      <c r="O64">
        <f>10634.34+991.78-2.75</f>
        <v>11623.37</v>
      </c>
      <c r="P64" t="s">
        <v>217</v>
      </c>
      <c r="V64">
        <v>57</v>
      </c>
      <c r="Y64">
        <v>57</v>
      </c>
      <c r="AD64" t="s">
        <v>218</v>
      </c>
      <c r="AE64" s="3">
        <v>46022</v>
      </c>
      <c r="AF64" t="s">
        <v>219</v>
      </c>
    </row>
    <row r="65" spans="1:32" x14ac:dyDescent="0.25">
      <c r="A65">
        <v>2025</v>
      </c>
      <c r="B65" s="3">
        <v>45931</v>
      </c>
      <c r="C65" s="3">
        <v>46022</v>
      </c>
      <c r="D65" t="s">
        <v>82</v>
      </c>
      <c r="E65" t="s">
        <v>416</v>
      </c>
      <c r="F65" t="s">
        <v>400</v>
      </c>
      <c r="G65" t="s">
        <v>400</v>
      </c>
      <c r="H65" t="s">
        <v>410</v>
      </c>
      <c r="I65" t="s">
        <v>420</v>
      </c>
      <c r="J65" t="s">
        <v>421</v>
      </c>
      <c r="K65" t="s">
        <v>422</v>
      </c>
      <c r="L65" t="s">
        <v>91</v>
      </c>
      <c r="M65">
        <v>18000</v>
      </c>
      <c r="N65" t="s">
        <v>217</v>
      </c>
      <c r="O65">
        <v>15369.46</v>
      </c>
      <c r="P65" t="s">
        <v>217</v>
      </c>
      <c r="V65">
        <v>58</v>
      </c>
      <c r="Y65">
        <v>58</v>
      </c>
      <c r="AD65" t="s">
        <v>218</v>
      </c>
      <c r="AE65" s="3">
        <v>46022</v>
      </c>
      <c r="AF65" t="s">
        <v>219</v>
      </c>
    </row>
    <row r="66" spans="1:32" x14ac:dyDescent="0.25">
      <c r="A66">
        <v>2025</v>
      </c>
      <c r="B66" s="3">
        <v>45931</v>
      </c>
      <c r="C66" s="3">
        <v>46022</v>
      </c>
      <c r="D66" t="s">
        <v>82</v>
      </c>
      <c r="E66" t="s">
        <v>416</v>
      </c>
      <c r="F66" t="s">
        <v>400</v>
      </c>
      <c r="G66" t="s">
        <v>400</v>
      </c>
      <c r="H66" t="s">
        <v>410</v>
      </c>
      <c r="I66" t="s">
        <v>430</v>
      </c>
      <c r="J66" t="s">
        <v>431</v>
      </c>
      <c r="K66" t="s">
        <v>432</v>
      </c>
      <c r="L66" t="s">
        <v>92</v>
      </c>
      <c r="M66">
        <f>17000+1405.02</f>
        <v>18405.02</v>
      </c>
      <c r="N66" t="s">
        <v>217</v>
      </c>
      <c r="O66">
        <f>14606.72+1405.02-10.68</f>
        <v>16001.06</v>
      </c>
      <c r="P66" t="s">
        <v>217</v>
      </c>
      <c r="V66">
        <v>59</v>
      </c>
      <c r="Y66">
        <v>59</v>
      </c>
      <c r="AD66" t="s">
        <v>218</v>
      </c>
      <c r="AE66" s="3">
        <v>46022</v>
      </c>
      <c r="AF66" t="s">
        <v>219</v>
      </c>
    </row>
    <row r="67" spans="1:32" x14ac:dyDescent="0.25">
      <c r="A67">
        <v>2025</v>
      </c>
      <c r="B67" s="3">
        <v>45931</v>
      </c>
      <c r="C67" s="3">
        <v>46022</v>
      </c>
      <c r="D67" t="s">
        <v>82</v>
      </c>
      <c r="E67" t="s">
        <v>396</v>
      </c>
      <c r="F67" t="s">
        <v>400</v>
      </c>
      <c r="G67" t="s">
        <v>400</v>
      </c>
      <c r="H67" t="s">
        <v>270</v>
      </c>
      <c r="I67" t="s">
        <v>401</v>
      </c>
      <c r="J67" t="s">
        <v>402</v>
      </c>
      <c r="K67" t="s">
        <v>403</v>
      </c>
      <c r="L67" t="s">
        <v>92</v>
      </c>
      <c r="M67">
        <f>9735.51+743.84</f>
        <v>10479.35</v>
      </c>
      <c r="N67" t="s">
        <v>217</v>
      </c>
      <c r="O67">
        <f>9001.06+743.84</f>
        <v>9744.9</v>
      </c>
      <c r="P67" t="s">
        <v>217</v>
      </c>
      <c r="V67">
        <v>60</v>
      </c>
      <c r="Y67">
        <v>60</v>
      </c>
      <c r="AD67" t="s">
        <v>218</v>
      </c>
      <c r="AE67" s="3">
        <v>46022</v>
      </c>
      <c r="AF67" t="s">
        <v>219</v>
      </c>
    </row>
    <row r="68" spans="1:32" x14ac:dyDescent="0.25">
      <c r="A68">
        <v>2025</v>
      </c>
      <c r="B68" s="3">
        <v>45931</v>
      </c>
      <c r="C68" s="3">
        <v>46022</v>
      </c>
      <c r="D68" t="s">
        <v>82</v>
      </c>
      <c r="E68" t="s">
        <v>416</v>
      </c>
      <c r="F68" t="s">
        <v>409</v>
      </c>
      <c r="G68" t="s">
        <v>409</v>
      </c>
      <c r="H68" t="s">
        <v>410</v>
      </c>
      <c r="I68" t="s">
        <v>433</v>
      </c>
      <c r="J68" t="s">
        <v>434</v>
      </c>
      <c r="K68" t="s">
        <v>421</v>
      </c>
      <c r="L68" t="s">
        <v>92</v>
      </c>
      <c r="M68">
        <f>16000+1322.37</f>
        <v>17322.37</v>
      </c>
      <c r="N68" t="s">
        <v>217</v>
      </c>
      <c r="O68">
        <f>13843.98+1322.37-9.1</f>
        <v>15157.249999999998</v>
      </c>
      <c r="P68" t="s">
        <v>217</v>
      </c>
      <c r="V68">
        <v>61</v>
      </c>
      <c r="Y68">
        <v>61</v>
      </c>
      <c r="AD68" t="s">
        <v>218</v>
      </c>
      <c r="AE68" s="3">
        <v>46022</v>
      </c>
      <c r="AF68" t="s">
        <v>219</v>
      </c>
    </row>
    <row r="69" spans="1:32" x14ac:dyDescent="0.25">
      <c r="A69">
        <v>2025</v>
      </c>
      <c r="B69" s="3">
        <v>45931</v>
      </c>
      <c r="C69" s="3">
        <v>46022</v>
      </c>
      <c r="D69" t="s">
        <v>82</v>
      </c>
      <c r="E69" t="s">
        <v>408</v>
      </c>
      <c r="F69" t="s">
        <v>404</v>
      </c>
      <c r="G69" t="s">
        <v>404</v>
      </c>
      <c r="H69" t="s">
        <v>270</v>
      </c>
      <c r="I69" t="s">
        <v>446</v>
      </c>
      <c r="J69" t="s">
        <v>284</v>
      </c>
      <c r="K69" t="s">
        <v>447</v>
      </c>
      <c r="L69" t="s">
        <v>92</v>
      </c>
      <c r="M69">
        <v>9194.82</v>
      </c>
      <c r="N69" t="s">
        <v>217</v>
      </c>
      <c r="O69">
        <v>8477.02</v>
      </c>
      <c r="P69" t="s">
        <v>217</v>
      </c>
      <c r="V69">
        <v>62</v>
      </c>
      <c r="Y69">
        <v>62</v>
      </c>
      <c r="AD69" t="s">
        <v>218</v>
      </c>
      <c r="AE69" s="3">
        <v>46022</v>
      </c>
      <c r="AF69" t="s">
        <v>219</v>
      </c>
    </row>
    <row r="70" spans="1:32" x14ac:dyDescent="0.25">
      <c r="A70">
        <v>2025</v>
      </c>
      <c r="B70" s="3">
        <v>45931</v>
      </c>
      <c r="C70" s="3">
        <v>46022</v>
      </c>
      <c r="D70" t="s">
        <v>82</v>
      </c>
      <c r="E70" t="s">
        <v>416</v>
      </c>
      <c r="F70" t="s">
        <v>409</v>
      </c>
      <c r="G70" t="s">
        <v>409</v>
      </c>
      <c r="H70" t="s">
        <v>410</v>
      </c>
      <c r="I70" t="s">
        <v>435</v>
      </c>
      <c r="J70" t="s">
        <v>436</v>
      </c>
      <c r="K70" t="s">
        <v>437</v>
      </c>
      <c r="L70" t="s">
        <v>92</v>
      </c>
      <c r="M70">
        <v>15400</v>
      </c>
      <c r="N70" t="s">
        <v>217</v>
      </c>
      <c r="O70">
        <v>13386.44</v>
      </c>
      <c r="P70" t="s">
        <v>217</v>
      </c>
      <c r="V70">
        <v>63</v>
      </c>
      <c r="Y70">
        <v>63</v>
      </c>
      <c r="AD70" t="s">
        <v>218</v>
      </c>
      <c r="AE70" s="3">
        <v>46022</v>
      </c>
      <c r="AF70" t="s">
        <v>219</v>
      </c>
    </row>
    <row r="71" spans="1:32" x14ac:dyDescent="0.25">
      <c r="A71">
        <v>2025</v>
      </c>
      <c r="B71" s="3">
        <v>45931</v>
      </c>
      <c r="C71" s="3">
        <v>46022</v>
      </c>
      <c r="D71" t="s">
        <v>82</v>
      </c>
      <c r="E71" t="s">
        <v>416</v>
      </c>
      <c r="F71" t="s">
        <v>400</v>
      </c>
      <c r="G71" t="s">
        <v>400</v>
      </c>
      <c r="H71" t="s">
        <v>270</v>
      </c>
      <c r="I71" t="s">
        <v>417</v>
      </c>
      <c r="J71" t="s">
        <v>418</v>
      </c>
      <c r="K71" t="s">
        <v>419</v>
      </c>
      <c r="L71" t="s">
        <v>91</v>
      </c>
      <c r="M71">
        <f>19000+1570.32</f>
        <v>20570.32</v>
      </c>
      <c r="N71" t="s">
        <v>217</v>
      </c>
      <c r="O71">
        <f>16131.94+1570.32-13.86</f>
        <v>17688.400000000001</v>
      </c>
      <c r="P71" t="s">
        <v>217</v>
      </c>
      <c r="V71">
        <v>64</v>
      </c>
      <c r="Y71">
        <v>64</v>
      </c>
      <c r="AD71" t="s">
        <v>218</v>
      </c>
      <c r="AE71" s="3">
        <v>46022</v>
      </c>
      <c r="AF71" t="s">
        <v>219</v>
      </c>
    </row>
    <row r="72" spans="1:32" x14ac:dyDescent="0.25">
      <c r="A72">
        <v>2025</v>
      </c>
      <c r="B72" s="3">
        <v>45931</v>
      </c>
      <c r="C72" s="3">
        <v>46022</v>
      </c>
      <c r="D72" t="s">
        <v>82</v>
      </c>
      <c r="E72" t="s">
        <v>438</v>
      </c>
      <c r="F72" t="s">
        <v>397</v>
      </c>
      <c r="G72" t="s">
        <v>397</v>
      </c>
      <c r="H72" t="s">
        <v>410</v>
      </c>
      <c r="I72" t="s">
        <v>439</v>
      </c>
      <c r="J72" t="s">
        <v>348</v>
      </c>
      <c r="K72" t="s">
        <v>440</v>
      </c>
      <c r="L72" t="s">
        <v>91</v>
      </c>
      <c r="M72">
        <f>19500+1611.64</f>
        <v>21111.64</v>
      </c>
      <c r="N72" t="s">
        <v>217</v>
      </c>
      <c r="O72">
        <f>16507.46+1611.64-15.41</f>
        <v>18103.689999999999</v>
      </c>
      <c r="P72" t="s">
        <v>217</v>
      </c>
      <c r="V72">
        <v>65</v>
      </c>
      <c r="Y72">
        <v>65</v>
      </c>
      <c r="AD72" t="s">
        <v>218</v>
      </c>
      <c r="AE72" s="3">
        <v>46022</v>
      </c>
      <c r="AF72" t="s">
        <v>219</v>
      </c>
    </row>
    <row r="73" spans="1:32" x14ac:dyDescent="0.25">
      <c r="A73">
        <v>2025</v>
      </c>
      <c r="B73" s="3">
        <v>45931</v>
      </c>
      <c r="C73" s="3">
        <v>46022</v>
      </c>
      <c r="D73" t="s">
        <v>82</v>
      </c>
      <c r="E73" t="s">
        <v>416</v>
      </c>
      <c r="F73" t="s">
        <v>397</v>
      </c>
      <c r="G73" t="s">
        <v>397</v>
      </c>
      <c r="H73" t="s">
        <v>410</v>
      </c>
      <c r="I73" t="s">
        <v>425</v>
      </c>
      <c r="J73" t="s">
        <v>426</v>
      </c>
      <c r="K73" t="s">
        <v>427</v>
      </c>
      <c r="L73" t="s">
        <v>92</v>
      </c>
      <c r="M73">
        <v>18000</v>
      </c>
      <c r="N73" t="s">
        <v>217</v>
      </c>
      <c r="O73">
        <v>15369.46</v>
      </c>
      <c r="P73" t="s">
        <v>217</v>
      </c>
      <c r="V73">
        <v>66</v>
      </c>
      <c r="Y73">
        <v>66</v>
      </c>
      <c r="AD73" t="s">
        <v>218</v>
      </c>
      <c r="AE73" s="3">
        <v>46022</v>
      </c>
      <c r="AF73" t="s">
        <v>219</v>
      </c>
    </row>
    <row r="74" spans="1:32" x14ac:dyDescent="0.25">
      <c r="A74">
        <v>2025</v>
      </c>
      <c r="B74" s="3">
        <v>45931</v>
      </c>
      <c r="C74" s="3">
        <v>46022</v>
      </c>
      <c r="D74" t="s">
        <v>82</v>
      </c>
      <c r="E74" t="s">
        <v>396</v>
      </c>
      <c r="F74" t="s">
        <v>397</v>
      </c>
      <c r="G74" t="s">
        <v>397</v>
      </c>
      <c r="H74" t="s">
        <v>270</v>
      </c>
      <c r="I74" t="s">
        <v>398</v>
      </c>
      <c r="J74" t="s">
        <v>399</v>
      </c>
      <c r="K74" t="s">
        <v>388</v>
      </c>
      <c r="L74" t="s">
        <v>92</v>
      </c>
      <c r="M74">
        <f>9000+743.84</f>
        <v>9743.84</v>
      </c>
      <c r="N74" t="s">
        <v>217</v>
      </c>
      <c r="O74">
        <f>8134.34+743.84</f>
        <v>8878.18</v>
      </c>
      <c r="P74" t="s">
        <v>217</v>
      </c>
      <c r="V74">
        <v>67</v>
      </c>
      <c r="Y74">
        <v>67</v>
      </c>
      <c r="AD74" t="s">
        <v>218</v>
      </c>
      <c r="AE74" s="3">
        <v>46022</v>
      </c>
      <c r="AF74" t="s">
        <v>219</v>
      </c>
    </row>
    <row r="75" spans="1:32" x14ac:dyDescent="0.25">
      <c r="A75">
        <v>2025</v>
      </c>
      <c r="B75" s="3">
        <v>45931</v>
      </c>
      <c r="C75" s="3">
        <v>46022</v>
      </c>
      <c r="D75" t="s">
        <v>82</v>
      </c>
      <c r="E75" t="s">
        <v>416</v>
      </c>
      <c r="F75" t="s">
        <v>400</v>
      </c>
      <c r="G75" t="s">
        <v>400</v>
      </c>
      <c r="H75" t="s">
        <v>410</v>
      </c>
      <c r="I75" t="s">
        <v>423</v>
      </c>
      <c r="J75" t="s">
        <v>303</v>
      </c>
      <c r="K75" t="s">
        <v>424</v>
      </c>
      <c r="L75" t="s">
        <v>92</v>
      </c>
      <c r="M75">
        <v>19000</v>
      </c>
      <c r="N75" t="s">
        <v>217</v>
      </c>
      <c r="O75">
        <v>15369.46</v>
      </c>
      <c r="P75" t="s">
        <v>217</v>
      </c>
      <c r="V75">
        <v>68</v>
      </c>
      <c r="Y75">
        <v>68</v>
      </c>
      <c r="AD75" t="s">
        <v>218</v>
      </c>
      <c r="AE75" s="3">
        <v>46022</v>
      </c>
      <c r="AF75" t="s">
        <v>219</v>
      </c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1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456</v>
      </c>
      <c r="C4" s="5">
        <v>38161.17</v>
      </c>
      <c r="D4">
        <v>34345.050000000003</v>
      </c>
      <c r="E4" t="s">
        <v>453</v>
      </c>
      <c r="F4" t="s">
        <v>457</v>
      </c>
    </row>
    <row r="5" spans="1:6" x14ac:dyDescent="0.25">
      <c r="A5">
        <v>2</v>
      </c>
      <c r="B5" t="s">
        <v>456</v>
      </c>
      <c r="C5" s="5">
        <v>5602.3</v>
      </c>
      <c r="D5">
        <v>5042.07</v>
      </c>
      <c r="E5" t="s">
        <v>453</v>
      </c>
      <c r="F5" t="s">
        <v>457</v>
      </c>
    </row>
    <row r="6" spans="1:6" x14ac:dyDescent="0.25">
      <c r="A6">
        <v>3</v>
      </c>
      <c r="B6" t="s">
        <v>456</v>
      </c>
      <c r="C6" s="5">
        <v>7414.68</v>
      </c>
      <c r="D6">
        <v>6673.21</v>
      </c>
      <c r="E6" t="s">
        <v>453</v>
      </c>
      <c r="F6" t="s">
        <v>457</v>
      </c>
    </row>
    <row r="7" spans="1:6" x14ac:dyDescent="0.25">
      <c r="A7">
        <v>4</v>
      </c>
      <c r="B7" t="s">
        <v>456</v>
      </c>
      <c r="C7" s="5">
        <v>15962.4</v>
      </c>
      <c r="D7">
        <v>14366.16</v>
      </c>
      <c r="E7" t="s">
        <v>453</v>
      </c>
      <c r="F7" t="s">
        <v>457</v>
      </c>
    </row>
    <row r="8" spans="1:6" x14ac:dyDescent="0.25">
      <c r="A8">
        <v>5</v>
      </c>
      <c r="B8" t="s">
        <v>456</v>
      </c>
      <c r="C8" s="5">
        <v>18757.060000000001</v>
      </c>
      <c r="D8">
        <v>16881.349999999999</v>
      </c>
      <c r="E8" t="s">
        <v>453</v>
      </c>
      <c r="F8" t="s">
        <v>457</v>
      </c>
    </row>
    <row r="9" spans="1:6" x14ac:dyDescent="0.25">
      <c r="A9">
        <v>6</v>
      </c>
      <c r="B9" t="s">
        <v>456</v>
      </c>
      <c r="C9" s="5">
        <v>11046.36</v>
      </c>
      <c r="D9">
        <v>9941.7199999999993</v>
      </c>
      <c r="E9" t="s">
        <v>453</v>
      </c>
      <c r="F9" t="s">
        <v>457</v>
      </c>
    </row>
    <row r="10" spans="1:6" x14ac:dyDescent="0.25">
      <c r="A10">
        <v>7</v>
      </c>
      <c r="B10" t="s">
        <v>456</v>
      </c>
      <c r="C10" s="5">
        <v>11046.36</v>
      </c>
      <c r="D10">
        <v>9941.7199999999993</v>
      </c>
      <c r="E10" t="s">
        <v>453</v>
      </c>
      <c r="F10" t="s">
        <v>457</v>
      </c>
    </row>
    <row r="11" spans="1:6" x14ac:dyDescent="0.25">
      <c r="A11">
        <v>8</v>
      </c>
      <c r="B11" t="s">
        <v>456</v>
      </c>
      <c r="C11" s="5">
        <v>11046.36</v>
      </c>
      <c r="D11">
        <v>9941.7199999999993</v>
      </c>
      <c r="E11" t="s">
        <v>453</v>
      </c>
      <c r="F11" t="s">
        <v>457</v>
      </c>
    </row>
    <row r="12" spans="1:6" x14ac:dyDescent="0.25">
      <c r="A12">
        <v>9</v>
      </c>
      <c r="B12" t="s">
        <v>456</v>
      </c>
      <c r="C12" s="5">
        <v>15725.1</v>
      </c>
      <c r="D12">
        <v>14152.59</v>
      </c>
      <c r="E12" t="s">
        <v>453</v>
      </c>
      <c r="F12" t="s">
        <v>457</v>
      </c>
    </row>
    <row r="13" spans="1:6" x14ac:dyDescent="0.25">
      <c r="A13">
        <v>10</v>
      </c>
      <c r="B13" t="s">
        <v>456</v>
      </c>
      <c r="C13" s="5">
        <v>18757.060000000001</v>
      </c>
      <c r="D13">
        <v>16881.349999999999</v>
      </c>
      <c r="E13" t="s">
        <v>453</v>
      </c>
      <c r="F13" t="s">
        <v>457</v>
      </c>
    </row>
    <row r="14" spans="1:6" x14ac:dyDescent="0.25">
      <c r="A14">
        <v>11</v>
      </c>
      <c r="B14" t="s">
        <v>456</v>
      </c>
      <c r="C14" s="5">
        <v>18757.060000000001</v>
      </c>
      <c r="D14">
        <v>16881.349999999999</v>
      </c>
      <c r="E14" t="s">
        <v>453</v>
      </c>
      <c r="F14" t="s">
        <v>457</v>
      </c>
    </row>
    <row r="15" spans="1:6" x14ac:dyDescent="0.25">
      <c r="A15">
        <v>12</v>
      </c>
      <c r="B15" t="s">
        <v>456</v>
      </c>
      <c r="C15" s="5">
        <v>13974.28</v>
      </c>
      <c r="D15">
        <v>12576.85</v>
      </c>
      <c r="E15" t="s">
        <v>453</v>
      </c>
      <c r="F15" t="s">
        <v>457</v>
      </c>
    </row>
    <row r="16" spans="1:6" x14ac:dyDescent="0.25">
      <c r="A16">
        <v>13</v>
      </c>
      <c r="B16" t="s">
        <v>456</v>
      </c>
      <c r="C16" s="5">
        <v>13307.1</v>
      </c>
      <c r="D16">
        <v>11976.39</v>
      </c>
      <c r="E16" t="s">
        <v>453</v>
      </c>
      <c r="F16" t="s">
        <v>457</v>
      </c>
    </row>
    <row r="17" spans="1:6" x14ac:dyDescent="0.25">
      <c r="A17">
        <v>14</v>
      </c>
      <c r="B17" t="s">
        <v>456</v>
      </c>
      <c r="C17" s="5">
        <v>25741.22</v>
      </c>
      <c r="D17">
        <v>23167.09</v>
      </c>
      <c r="E17" t="s">
        <v>453</v>
      </c>
      <c r="F17" t="s">
        <v>457</v>
      </c>
    </row>
    <row r="18" spans="1:6" x14ac:dyDescent="0.25">
      <c r="A18">
        <v>15</v>
      </c>
      <c r="B18" t="s">
        <v>456</v>
      </c>
      <c r="C18" s="5">
        <v>11046.36</v>
      </c>
      <c r="D18">
        <v>9941.7199999999993</v>
      </c>
      <c r="E18" t="s">
        <v>453</v>
      </c>
      <c r="F18" t="s">
        <v>457</v>
      </c>
    </row>
    <row r="19" spans="1:6" x14ac:dyDescent="0.25">
      <c r="A19">
        <v>16</v>
      </c>
      <c r="B19" t="s">
        <v>456</v>
      </c>
      <c r="C19" s="5">
        <v>11046.36</v>
      </c>
      <c r="D19">
        <v>9941.7199999999993</v>
      </c>
      <c r="E19" t="s">
        <v>453</v>
      </c>
      <c r="F19" t="s">
        <v>457</v>
      </c>
    </row>
    <row r="20" spans="1:6" x14ac:dyDescent="0.25">
      <c r="A20">
        <v>17</v>
      </c>
      <c r="B20" t="s">
        <v>456</v>
      </c>
      <c r="C20">
        <v>12568.59</v>
      </c>
      <c r="D20">
        <f>C20-2322.19</f>
        <v>10246.4</v>
      </c>
      <c r="E20" t="s">
        <v>453</v>
      </c>
      <c r="F20" t="s">
        <v>457</v>
      </c>
    </row>
    <row r="21" spans="1:6" x14ac:dyDescent="0.25">
      <c r="A21">
        <v>18</v>
      </c>
      <c r="B21" t="s">
        <v>456</v>
      </c>
      <c r="C21">
        <v>16340.72</v>
      </c>
      <c r="D21">
        <f>C21-3127.89</f>
        <v>13212.83</v>
      </c>
      <c r="E21" t="s">
        <v>453</v>
      </c>
      <c r="F21" t="s">
        <v>457</v>
      </c>
    </row>
    <row r="22" spans="1:6" x14ac:dyDescent="0.25">
      <c r="A22">
        <v>19</v>
      </c>
      <c r="B22" t="s">
        <v>456</v>
      </c>
      <c r="C22">
        <v>13723.65</v>
      </c>
      <c r="D22">
        <f>C22-2568.87</f>
        <v>11154.779999999999</v>
      </c>
      <c r="E22" t="s">
        <v>453</v>
      </c>
      <c r="F22" t="s">
        <v>457</v>
      </c>
    </row>
    <row r="23" spans="1:6" x14ac:dyDescent="0.25">
      <c r="A23">
        <v>20</v>
      </c>
      <c r="B23" t="s">
        <v>456</v>
      </c>
      <c r="C23">
        <v>12568.59</v>
      </c>
      <c r="D23">
        <f>C23-2322.19</f>
        <v>10246.4</v>
      </c>
      <c r="E23" t="s">
        <v>453</v>
      </c>
      <c r="F23" t="s">
        <v>457</v>
      </c>
    </row>
    <row r="24" spans="1:6" x14ac:dyDescent="0.25">
      <c r="A24">
        <v>21</v>
      </c>
      <c r="B24" t="s">
        <v>456</v>
      </c>
      <c r="C24">
        <v>11798.48</v>
      </c>
      <c r="D24">
        <f>C24-2157.64</f>
        <v>9640.84</v>
      </c>
      <c r="E24" t="s">
        <v>453</v>
      </c>
      <c r="F24" t="s">
        <v>457</v>
      </c>
    </row>
    <row r="25" spans="1:6" x14ac:dyDescent="0.25">
      <c r="A25">
        <v>22</v>
      </c>
      <c r="B25" t="s">
        <v>456</v>
      </c>
      <c r="C25">
        <v>14680.76</v>
      </c>
      <c r="D25">
        <f>C25-2773.34</f>
        <v>11907.42</v>
      </c>
      <c r="E25" t="s">
        <v>453</v>
      </c>
      <c r="F25" t="s">
        <v>457</v>
      </c>
    </row>
    <row r="26" spans="1:6" x14ac:dyDescent="0.25">
      <c r="A26">
        <v>23</v>
      </c>
      <c r="B26" t="s">
        <v>456</v>
      </c>
      <c r="C26">
        <v>11798.48</v>
      </c>
      <c r="D26">
        <f>C26-2157.64</f>
        <v>9640.84</v>
      </c>
      <c r="E26" t="s">
        <v>453</v>
      </c>
      <c r="F26" t="s">
        <v>457</v>
      </c>
    </row>
    <row r="27" spans="1:6" x14ac:dyDescent="0.25">
      <c r="A27">
        <v>24</v>
      </c>
      <c r="B27" t="s">
        <v>456</v>
      </c>
      <c r="C27">
        <v>15955.68</v>
      </c>
      <c r="D27">
        <f>C27-3045.65</f>
        <v>12910.03</v>
      </c>
      <c r="E27" t="s">
        <v>453</v>
      </c>
      <c r="F27" t="s">
        <v>457</v>
      </c>
    </row>
    <row r="28" spans="1:6" x14ac:dyDescent="0.25">
      <c r="A28">
        <v>25</v>
      </c>
      <c r="B28" t="s">
        <v>456</v>
      </c>
      <c r="C28">
        <v>15955.68</v>
      </c>
      <c r="D28">
        <f>C28-3045.65</f>
        <v>12910.03</v>
      </c>
      <c r="E28" t="s">
        <v>453</v>
      </c>
      <c r="F28" t="s">
        <v>457</v>
      </c>
    </row>
    <row r="29" spans="1:6" x14ac:dyDescent="0.25">
      <c r="A29">
        <v>26</v>
      </c>
      <c r="B29" t="s">
        <v>456</v>
      </c>
      <c r="C29">
        <v>11798.48</v>
      </c>
      <c r="D29">
        <f>C29-1708.66</f>
        <v>10089.82</v>
      </c>
      <c r="E29" t="s">
        <v>453</v>
      </c>
      <c r="F29" t="s">
        <v>457</v>
      </c>
    </row>
    <row r="30" spans="1:6" x14ac:dyDescent="0.25">
      <c r="A30">
        <v>27</v>
      </c>
      <c r="B30" t="s">
        <v>456</v>
      </c>
      <c r="C30">
        <v>11798.48</v>
      </c>
      <c r="D30">
        <f>C30-1708.66</f>
        <v>10089.82</v>
      </c>
      <c r="E30" t="s">
        <v>453</v>
      </c>
      <c r="F30" t="s">
        <v>457</v>
      </c>
    </row>
    <row r="31" spans="1:6" x14ac:dyDescent="0.25">
      <c r="A31">
        <v>28</v>
      </c>
      <c r="B31" t="s">
        <v>456</v>
      </c>
      <c r="C31">
        <v>0</v>
      </c>
      <c r="D31">
        <v>0</v>
      </c>
      <c r="E31" t="s">
        <v>453</v>
      </c>
      <c r="F31" t="s">
        <v>457</v>
      </c>
    </row>
    <row r="32" spans="1:6" x14ac:dyDescent="0.25">
      <c r="A32">
        <v>29</v>
      </c>
      <c r="B32" t="s">
        <v>456</v>
      </c>
      <c r="C32">
        <v>11798.48</v>
      </c>
      <c r="D32">
        <f>C32-2157.64</f>
        <v>9640.84</v>
      </c>
      <c r="E32" t="s">
        <v>453</v>
      </c>
      <c r="F32" t="s">
        <v>457</v>
      </c>
    </row>
    <row r="33" spans="1:6" x14ac:dyDescent="0.25">
      <c r="A33">
        <v>30</v>
      </c>
      <c r="B33" t="s">
        <v>456</v>
      </c>
      <c r="C33">
        <v>14680.76</v>
      </c>
      <c r="D33">
        <f>C33-2773.34</f>
        <v>11907.42</v>
      </c>
      <c r="E33" t="s">
        <v>453</v>
      </c>
      <c r="F33" t="s">
        <v>457</v>
      </c>
    </row>
    <row r="34" spans="1:6" x14ac:dyDescent="0.25">
      <c r="A34">
        <v>31</v>
      </c>
      <c r="B34" t="s">
        <v>456</v>
      </c>
      <c r="C34">
        <v>15065.79</v>
      </c>
      <c r="D34">
        <f>C34-2855.52</f>
        <v>12210.27</v>
      </c>
      <c r="E34" t="s">
        <v>453</v>
      </c>
      <c r="F34" t="s">
        <v>457</v>
      </c>
    </row>
    <row r="35" spans="1:6" x14ac:dyDescent="0.25">
      <c r="A35">
        <v>32</v>
      </c>
      <c r="B35" t="s">
        <v>456</v>
      </c>
      <c r="C35">
        <v>15955.68</v>
      </c>
      <c r="D35">
        <f>C35-3045.65</f>
        <v>12910.03</v>
      </c>
      <c r="E35" t="s">
        <v>453</v>
      </c>
      <c r="F35" t="s">
        <v>457</v>
      </c>
    </row>
    <row r="36" spans="1:6" x14ac:dyDescent="0.25">
      <c r="A36">
        <v>33</v>
      </c>
      <c r="B36" t="s">
        <v>456</v>
      </c>
      <c r="C36">
        <v>11798.48</v>
      </c>
      <c r="D36">
        <f>C36-1708.66</f>
        <v>10089.82</v>
      </c>
      <c r="E36" t="s">
        <v>453</v>
      </c>
      <c r="F36" t="s">
        <v>457</v>
      </c>
    </row>
    <row r="37" spans="1:6" x14ac:dyDescent="0.25">
      <c r="A37">
        <v>34</v>
      </c>
      <c r="B37" t="s">
        <v>456</v>
      </c>
      <c r="C37">
        <v>11798.48</v>
      </c>
      <c r="D37">
        <f>C37-1708.66</f>
        <v>10089.82</v>
      </c>
      <c r="E37" t="s">
        <v>453</v>
      </c>
      <c r="F37" t="s">
        <v>457</v>
      </c>
    </row>
    <row r="38" spans="1:6" x14ac:dyDescent="0.25">
      <c r="A38">
        <v>35</v>
      </c>
      <c r="B38" t="s">
        <v>456</v>
      </c>
      <c r="C38">
        <v>11798.48</v>
      </c>
      <c r="D38">
        <f>C38-2157.64</f>
        <v>9640.84</v>
      </c>
      <c r="E38" t="s">
        <v>453</v>
      </c>
      <c r="F38" t="s">
        <v>457</v>
      </c>
    </row>
    <row r="39" spans="1:6" x14ac:dyDescent="0.25">
      <c r="A39">
        <v>36</v>
      </c>
      <c r="B39" t="s">
        <v>456</v>
      </c>
      <c r="C39">
        <v>13723.65</v>
      </c>
      <c r="D39">
        <f>C39-2568.87</f>
        <v>11154.779999999999</v>
      </c>
      <c r="E39" t="s">
        <v>453</v>
      </c>
      <c r="F39" t="s">
        <v>457</v>
      </c>
    </row>
    <row r="40" spans="1:6" x14ac:dyDescent="0.25">
      <c r="A40">
        <v>37</v>
      </c>
      <c r="B40" t="s">
        <v>456</v>
      </c>
      <c r="C40">
        <v>15955.68</v>
      </c>
      <c r="D40">
        <f>C40-3045.65</f>
        <v>12910.03</v>
      </c>
      <c r="E40" t="s">
        <v>453</v>
      </c>
      <c r="F40" t="s">
        <v>457</v>
      </c>
    </row>
    <row r="41" spans="1:6" x14ac:dyDescent="0.25">
      <c r="A41">
        <v>38</v>
      </c>
      <c r="B41" t="s">
        <v>456</v>
      </c>
      <c r="C41">
        <v>15065.79</v>
      </c>
      <c r="D41">
        <f>C41-2855.52</f>
        <v>12210.27</v>
      </c>
      <c r="E41" t="s">
        <v>453</v>
      </c>
      <c r="F41" t="s">
        <v>457</v>
      </c>
    </row>
    <row r="42" spans="1:6" x14ac:dyDescent="0.25">
      <c r="A42">
        <v>39</v>
      </c>
      <c r="B42" t="s">
        <v>456</v>
      </c>
      <c r="C42">
        <v>15955.68</v>
      </c>
      <c r="D42">
        <f>C42-3045.65</f>
        <v>12910.03</v>
      </c>
      <c r="E42" t="s">
        <v>453</v>
      </c>
      <c r="F42" t="s">
        <v>457</v>
      </c>
    </row>
    <row r="43" spans="1:6" x14ac:dyDescent="0.25">
      <c r="A43">
        <v>40</v>
      </c>
      <c r="B43" t="s">
        <v>456</v>
      </c>
      <c r="C43">
        <v>11798.48</v>
      </c>
      <c r="D43">
        <f>C43-2157.64</f>
        <v>9640.84</v>
      </c>
      <c r="E43" t="s">
        <v>453</v>
      </c>
      <c r="F43" t="s">
        <v>457</v>
      </c>
    </row>
    <row r="44" spans="1:6" x14ac:dyDescent="0.25">
      <c r="A44">
        <v>41</v>
      </c>
      <c r="B44" t="s">
        <v>456</v>
      </c>
      <c r="C44">
        <v>13723.65</v>
      </c>
      <c r="D44">
        <f>C44-2568.87</f>
        <v>11154.779999999999</v>
      </c>
      <c r="E44" t="s">
        <v>453</v>
      </c>
      <c r="F44" t="s">
        <v>457</v>
      </c>
    </row>
    <row r="45" spans="1:6" x14ac:dyDescent="0.25">
      <c r="A45">
        <v>42</v>
      </c>
      <c r="B45" t="s">
        <v>456</v>
      </c>
      <c r="C45">
        <v>12568.59</v>
      </c>
      <c r="D45">
        <f>C45-2322.19</f>
        <v>10246.4</v>
      </c>
      <c r="E45" t="s">
        <v>453</v>
      </c>
      <c r="F45" t="s">
        <v>457</v>
      </c>
    </row>
    <row r="46" spans="1:6" x14ac:dyDescent="0.25">
      <c r="A46">
        <v>43</v>
      </c>
      <c r="B46" t="s">
        <v>456</v>
      </c>
      <c r="C46">
        <v>15955.68</v>
      </c>
      <c r="D46">
        <f>C46-3045.65</f>
        <v>12910.03</v>
      </c>
      <c r="E46" t="s">
        <v>453</v>
      </c>
      <c r="F46" t="s">
        <v>457</v>
      </c>
    </row>
    <row r="47" spans="1:6" x14ac:dyDescent="0.25">
      <c r="A47">
        <v>44</v>
      </c>
      <c r="B47" t="s">
        <v>456</v>
      </c>
      <c r="C47">
        <v>13082.49</v>
      </c>
      <c r="D47">
        <f>C47-2431.93</f>
        <v>10650.56</v>
      </c>
      <c r="E47" t="s">
        <v>453</v>
      </c>
      <c r="F47" t="s">
        <v>457</v>
      </c>
    </row>
    <row r="48" spans="1:6" x14ac:dyDescent="0.25">
      <c r="A48">
        <v>45</v>
      </c>
      <c r="B48" t="s">
        <v>456</v>
      </c>
      <c r="C48">
        <v>14108.71</v>
      </c>
      <c r="D48">
        <f>C48-2453.42</f>
        <v>11655.289999999999</v>
      </c>
      <c r="E48" t="s">
        <v>453</v>
      </c>
      <c r="F48" t="s">
        <v>457</v>
      </c>
    </row>
    <row r="49" spans="1:6" x14ac:dyDescent="0.25">
      <c r="A49">
        <v>46</v>
      </c>
      <c r="B49" t="s">
        <v>456</v>
      </c>
      <c r="C49">
        <v>11798.48</v>
      </c>
      <c r="D49">
        <f>C49-2157.64</f>
        <v>9640.84</v>
      </c>
      <c r="E49" t="s">
        <v>453</v>
      </c>
      <c r="F49" t="s">
        <v>457</v>
      </c>
    </row>
    <row r="50" spans="1:6" x14ac:dyDescent="0.25">
      <c r="A50">
        <v>47</v>
      </c>
      <c r="B50" t="s">
        <v>456</v>
      </c>
      <c r="C50">
        <v>11798.48</v>
      </c>
      <c r="D50">
        <f>C50-1708.66</f>
        <v>10089.82</v>
      </c>
      <c r="E50" t="s">
        <v>453</v>
      </c>
      <c r="F50" t="s">
        <v>457</v>
      </c>
    </row>
    <row r="51" spans="1:6" x14ac:dyDescent="0.25">
      <c r="A51">
        <v>48</v>
      </c>
      <c r="B51" t="s">
        <v>456</v>
      </c>
      <c r="C51">
        <v>14108.71</v>
      </c>
      <c r="D51">
        <f>C51-2651.11</f>
        <v>11457.599999999999</v>
      </c>
      <c r="E51" t="s">
        <v>453</v>
      </c>
      <c r="F51" t="s">
        <v>457</v>
      </c>
    </row>
    <row r="52" spans="1:6" x14ac:dyDescent="0.25">
      <c r="A52">
        <v>49</v>
      </c>
      <c r="B52" t="s">
        <v>456</v>
      </c>
      <c r="C52">
        <v>13723.65</v>
      </c>
      <c r="D52">
        <f>C52-2568.87</f>
        <v>11154.779999999999</v>
      </c>
      <c r="E52" t="s">
        <v>453</v>
      </c>
      <c r="F52" t="s">
        <v>457</v>
      </c>
    </row>
    <row r="53" spans="1:6" x14ac:dyDescent="0.25">
      <c r="A53">
        <v>50</v>
      </c>
      <c r="B53" t="s">
        <v>456</v>
      </c>
      <c r="C53">
        <v>12568.59</v>
      </c>
      <c r="D53">
        <f>C53-2322.19</f>
        <v>10246.4</v>
      </c>
      <c r="E53" t="s">
        <v>453</v>
      </c>
      <c r="F53" t="s">
        <v>457</v>
      </c>
    </row>
    <row r="54" spans="1:6" x14ac:dyDescent="0.25">
      <c r="A54">
        <v>51</v>
      </c>
      <c r="B54" t="s">
        <v>456</v>
      </c>
      <c r="C54">
        <v>14680.76</v>
      </c>
      <c r="D54">
        <f>C54-2773.34</f>
        <v>11907.42</v>
      </c>
      <c r="E54" t="s">
        <v>453</v>
      </c>
      <c r="F54" t="s">
        <v>457</v>
      </c>
    </row>
    <row r="55" spans="1:6" x14ac:dyDescent="0.25">
      <c r="A55">
        <v>52</v>
      </c>
      <c r="B55" t="s">
        <v>456</v>
      </c>
      <c r="C55" s="5">
        <v>22062</v>
      </c>
      <c r="D55">
        <v>19855</v>
      </c>
      <c r="E55" t="s">
        <v>453</v>
      </c>
      <c r="F55" t="s">
        <v>457</v>
      </c>
    </row>
    <row r="56" spans="1:6" x14ac:dyDescent="0.25">
      <c r="A56">
        <v>53</v>
      </c>
      <c r="B56" t="s">
        <v>456</v>
      </c>
      <c r="C56" s="5">
        <v>23164.02</v>
      </c>
      <c r="D56">
        <v>20847.61</v>
      </c>
      <c r="E56" t="s">
        <v>453</v>
      </c>
      <c r="F56" t="s">
        <v>457</v>
      </c>
    </row>
    <row r="57" spans="1:6" x14ac:dyDescent="0.25">
      <c r="A57">
        <v>54</v>
      </c>
      <c r="B57" t="s">
        <v>456</v>
      </c>
      <c r="C57" s="5">
        <v>11842.11</v>
      </c>
      <c r="D57">
        <v>10657.89</v>
      </c>
      <c r="E57" t="s">
        <v>453</v>
      </c>
      <c r="F57" t="s">
        <v>457</v>
      </c>
    </row>
    <row r="58" spans="1:6" x14ac:dyDescent="0.25">
      <c r="A58">
        <v>55</v>
      </c>
      <c r="B58" t="s">
        <v>456</v>
      </c>
      <c r="C58" s="5">
        <v>18487.599999999999</v>
      </c>
      <c r="D58">
        <v>16638.84</v>
      </c>
      <c r="E58" t="s">
        <v>453</v>
      </c>
      <c r="F58" t="s">
        <v>457</v>
      </c>
    </row>
    <row r="59" spans="1:6" x14ac:dyDescent="0.25">
      <c r="A59">
        <v>56</v>
      </c>
      <c r="B59" t="s">
        <v>456</v>
      </c>
      <c r="C59" s="5">
        <v>29210.53</v>
      </c>
      <c r="D59">
        <v>26289.53</v>
      </c>
      <c r="E59" t="s">
        <v>453</v>
      </c>
      <c r="F59" t="s">
        <v>457</v>
      </c>
    </row>
    <row r="60" spans="1:6" x14ac:dyDescent="0.25">
      <c r="A60">
        <v>57</v>
      </c>
      <c r="B60" t="s">
        <v>456</v>
      </c>
      <c r="C60" s="5">
        <v>15789.47</v>
      </c>
      <c r="D60">
        <v>14210.52</v>
      </c>
      <c r="E60" t="s">
        <v>453</v>
      </c>
      <c r="F60" t="s">
        <v>457</v>
      </c>
    </row>
    <row r="61" spans="1:6" x14ac:dyDescent="0.25">
      <c r="A61">
        <v>58</v>
      </c>
      <c r="B61" t="s">
        <v>456</v>
      </c>
      <c r="C61" s="5">
        <v>11529.85</v>
      </c>
      <c r="D61">
        <v>10376.86</v>
      </c>
      <c r="E61" t="s">
        <v>453</v>
      </c>
      <c r="F61" t="s">
        <v>457</v>
      </c>
    </row>
    <row r="62" spans="1:6" x14ac:dyDescent="0.25">
      <c r="A62">
        <v>59</v>
      </c>
      <c r="B62" t="s">
        <v>456</v>
      </c>
      <c r="C62" s="5">
        <v>22368.42</v>
      </c>
      <c r="D62">
        <v>20131.57</v>
      </c>
      <c r="E62" t="s">
        <v>453</v>
      </c>
      <c r="F62" t="s">
        <v>457</v>
      </c>
    </row>
    <row r="63" spans="1:6" x14ac:dyDescent="0.25">
      <c r="A63">
        <v>60</v>
      </c>
      <c r="B63" t="s">
        <v>456</v>
      </c>
      <c r="C63" s="5">
        <v>11599.38</v>
      </c>
      <c r="D63">
        <v>10439.44</v>
      </c>
      <c r="E63" t="s">
        <v>453</v>
      </c>
      <c r="F63" t="s">
        <v>457</v>
      </c>
    </row>
    <row r="64" spans="1:6" x14ac:dyDescent="0.25">
      <c r="A64">
        <v>61</v>
      </c>
      <c r="B64" t="s">
        <v>456</v>
      </c>
      <c r="C64" s="5">
        <v>23316.15</v>
      </c>
      <c r="D64">
        <v>20984.53</v>
      </c>
      <c r="E64" t="s">
        <v>453</v>
      </c>
      <c r="F64" t="s">
        <v>457</v>
      </c>
    </row>
    <row r="65" spans="1:6" x14ac:dyDescent="0.25">
      <c r="A65">
        <v>62</v>
      </c>
      <c r="B65" t="s">
        <v>456</v>
      </c>
      <c r="C65" s="5">
        <v>5601.75</v>
      </c>
      <c r="D65">
        <v>5041.57</v>
      </c>
      <c r="E65" t="s">
        <v>453</v>
      </c>
      <c r="F65" t="s">
        <v>457</v>
      </c>
    </row>
    <row r="66" spans="1:6" x14ac:dyDescent="0.25">
      <c r="A66">
        <v>63</v>
      </c>
      <c r="B66" t="s">
        <v>456</v>
      </c>
      <c r="C66" s="5">
        <v>16389.39</v>
      </c>
      <c r="D66">
        <v>14750.49</v>
      </c>
      <c r="E66" t="s">
        <v>453</v>
      </c>
      <c r="F66" t="s">
        <v>457</v>
      </c>
    </row>
    <row r="67" spans="1:6" x14ac:dyDescent="0.25">
      <c r="A67">
        <v>64</v>
      </c>
      <c r="B67" t="s">
        <v>456</v>
      </c>
      <c r="C67" s="5">
        <v>25000</v>
      </c>
      <c r="D67">
        <v>22500</v>
      </c>
      <c r="E67" t="s">
        <v>453</v>
      </c>
      <c r="F67" t="s">
        <v>457</v>
      </c>
    </row>
    <row r="68" spans="1:6" x14ac:dyDescent="0.25">
      <c r="A68">
        <v>65</v>
      </c>
      <c r="B68" t="s">
        <v>456</v>
      </c>
      <c r="C68" s="5">
        <v>25657.89</v>
      </c>
      <c r="D68">
        <v>23092.1</v>
      </c>
      <c r="E68" t="s">
        <v>453</v>
      </c>
      <c r="F68" t="s">
        <v>457</v>
      </c>
    </row>
    <row r="69" spans="1:6" x14ac:dyDescent="0.25">
      <c r="A69">
        <v>66</v>
      </c>
      <c r="B69" t="s">
        <v>456</v>
      </c>
      <c r="C69" s="5">
        <v>11939.44</v>
      </c>
      <c r="D69">
        <v>10745.49</v>
      </c>
      <c r="E69" t="s">
        <v>453</v>
      </c>
      <c r="F69" t="s">
        <v>457</v>
      </c>
    </row>
    <row r="70" spans="1:6" x14ac:dyDescent="0.25">
      <c r="A70">
        <v>67</v>
      </c>
      <c r="B70" t="s">
        <v>456</v>
      </c>
      <c r="C70" s="5">
        <v>11842.11</v>
      </c>
      <c r="D70">
        <v>10657.89</v>
      </c>
      <c r="E70" t="s">
        <v>453</v>
      </c>
      <c r="F70" t="s">
        <v>457</v>
      </c>
    </row>
    <row r="71" spans="1:6" x14ac:dyDescent="0.25">
      <c r="A71">
        <v>68</v>
      </c>
      <c r="B71" t="s">
        <v>456</v>
      </c>
      <c r="C71" s="5">
        <v>22876.71</v>
      </c>
      <c r="D71">
        <v>20589.03</v>
      </c>
      <c r="E71" t="s">
        <v>453</v>
      </c>
      <c r="F71" t="s">
        <v>457</v>
      </c>
    </row>
  </sheetData>
  <pageMargins left="0.7" right="0.7" top="0.75" bottom="0.75" header="0.3" footer="0.3"/>
  <ignoredErrors>
    <ignoredError sqref="D25 D4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1"/>
  <sheetViews>
    <sheetView tabSelected="1" topLeftCell="A3" workbookViewId="0">
      <selection activeCell="A79" sqref="A79"/>
    </sheetView>
  </sheetViews>
  <sheetFormatPr baseColWidth="10" defaultColWidth="9.140625" defaultRowHeight="15" x14ac:dyDescent="0.25"/>
  <cols>
    <col min="1" max="1" width="6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4" hidden="1" customHeight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452</v>
      </c>
      <c r="C4" s="5">
        <v>8313.68</v>
      </c>
      <c r="D4" s="4">
        <v>7482.31</v>
      </c>
      <c r="E4" t="s">
        <v>453</v>
      </c>
      <c r="F4" t="s">
        <v>454</v>
      </c>
    </row>
    <row r="5" spans="1:6" x14ac:dyDescent="0.25">
      <c r="A5">
        <v>2</v>
      </c>
      <c r="B5" t="s">
        <v>452</v>
      </c>
      <c r="C5">
        <v>0</v>
      </c>
      <c r="D5">
        <v>0</v>
      </c>
      <c r="E5" t="s">
        <v>453</v>
      </c>
      <c r="F5" t="s">
        <v>454</v>
      </c>
    </row>
    <row r="6" spans="1:6" x14ac:dyDescent="0.25">
      <c r="A6">
        <v>3</v>
      </c>
      <c r="B6" t="s">
        <v>452</v>
      </c>
      <c r="C6" s="5">
        <v>2406.5300000000002</v>
      </c>
      <c r="D6" s="4">
        <v>2165.87</v>
      </c>
      <c r="E6" t="s">
        <v>453</v>
      </c>
      <c r="F6" t="s">
        <v>454</v>
      </c>
    </row>
    <row r="7" spans="1:6" x14ac:dyDescent="0.25">
      <c r="A7">
        <v>4</v>
      </c>
      <c r="B7" t="s">
        <v>452</v>
      </c>
      <c r="C7" s="5">
        <v>3477.52</v>
      </c>
      <c r="D7">
        <v>3129.76</v>
      </c>
      <c r="E7" t="s">
        <v>453</v>
      </c>
      <c r="F7" t="s">
        <v>454</v>
      </c>
    </row>
    <row r="8" spans="1:6" x14ac:dyDescent="0.25">
      <c r="A8">
        <v>5</v>
      </c>
      <c r="B8" t="s">
        <v>452</v>
      </c>
      <c r="C8" s="5">
        <v>4086.36</v>
      </c>
      <c r="D8">
        <v>3677.72</v>
      </c>
      <c r="E8" t="s">
        <v>453</v>
      </c>
      <c r="F8" t="s">
        <v>454</v>
      </c>
    </row>
    <row r="9" spans="1:6" x14ac:dyDescent="0.25">
      <c r="A9">
        <v>6</v>
      </c>
      <c r="B9" t="s">
        <v>452</v>
      </c>
      <c r="C9" s="5">
        <v>2406.5300000000002</v>
      </c>
      <c r="D9" s="4">
        <v>2165.87</v>
      </c>
      <c r="E9" t="s">
        <v>453</v>
      </c>
      <c r="F9" t="s">
        <v>454</v>
      </c>
    </row>
    <row r="10" spans="1:6" x14ac:dyDescent="0.25">
      <c r="A10">
        <v>7</v>
      </c>
      <c r="B10" t="s">
        <v>452</v>
      </c>
      <c r="C10" s="5">
        <v>2406.5300000000002</v>
      </c>
      <c r="D10" s="4">
        <v>2165.87</v>
      </c>
      <c r="E10" t="s">
        <v>453</v>
      </c>
      <c r="F10" t="s">
        <v>454</v>
      </c>
    </row>
    <row r="11" spans="1:6" x14ac:dyDescent="0.25">
      <c r="A11">
        <v>8</v>
      </c>
      <c r="B11" t="s">
        <v>452</v>
      </c>
      <c r="C11" s="5">
        <v>2406.5300000000002</v>
      </c>
      <c r="D11" s="4">
        <v>2165.87</v>
      </c>
      <c r="E11" t="s">
        <v>453</v>
      </c>
      <c r="F11" t="s">
        <v>454</v>
      </c>
    </row>
    <row r="12" spans="1:6" x14ac:dyDescent="0.25">
      <c r="A12">
        <v>9</v>
      </c>
      <c r="B12" t="s">
        <v>452</v>
      </c>
      <c r="C12">
        <v>4086.36</v>
      </c>
      <c r="D12">
        <v>3677.72</v>
      </c>
      <c r="E12" t="s">
        <v>453</v>
      </c>
      <c r="F12" t="s">
        <v>454</v>
      </c>
    </row>
    <row r="13" spans="1:6" x14ac:dyDescent="0.25">
      <c r="A13">
        <v>10</v>
      </c>
      <c r="B13" t="s">
        <v>452</v>
      </c>
      <c r="C13">
        <v>4086.36</v>
      </c>
      <c r="D13">
        <v>3677.72</v>
      </c>
      <c r="E13" t="s">
        <v>453</v>
      </c>
      <c r="F13" t="s">
        <v>454</v>
      </c>
    </row>
    <row r="14" spans="1:6" x14ac:dyDescent="0.25">
      <c r="A14">
        <v>11</v>
      </c>
      <c r="B14" t="s">
        <v>452</v>
      </c>
      <c r="C14">
        <v>4086.36</v>
      </c>
      <c r="D14">
        <v>3677.72</v>
      </c>
      <c r="E14" t="s">
        <v>453</v>
      </c>
      <c r="F14" t="s">
        <v>454</v>
      </c>
    </row>
    <row r="15" spans="1:6" x14ac:dyDescent="0.25">
      <c r="A15">
        <v>12</v>
      </c>
      <c r="B15" t="s">
        <v>452</v>
      </c>
      <c r="C15" s="5">
        <v>3044.4</v>
      </c>
      <c r="D15">
        <v>2739.96</v>
      </c>
      <c r="E15" t="s">
        <v>453</v>
      </c>
      <c r="F15" t="s">
        <v>454</v>
      </c>
    </row>
    <row r="16" spans="1:6" x14ac:dyDescent="0.25">
      <c r="A16">
        <v>13</v>
      </c>
      <c r="B16" t="s">
        <v>452</v>
      </c>
      <c r="C16">
        <v>4086.36</v>
      </c>
      <c r="D16">
        <v>3677.72</v>
      </c>
      <c r="E16" t="s">
        <v>453</v>
      </c>
      <c r="F16" t="s">
        <v>454</v>
      </c>
    </row>
    <row r="17" spans="1:6" x14ac:dyDescent="0.25">
      <c r="A17">
        <v>14</v>
      </c>
      <c r="B17" t="s">
        <v>452</v>
      </c>
      <c r="C17" s="5">
        <v>5607.91</v>
      </c>
      <c r="D17">
        <v>5047.1099999999997</v>
      </c>
      <c r="E17" t="s">
        <v>453</v>
      </c>
      <c r="F17" t="s">
        <v>454</v>
      </c>
    </row>
    <row r="18" spans="1:6" x14ac:dyDescent="0.25">
      <c r="A18">
        <v>15</v>
      </c>
      <c r="B18" t="s">
        <v>452</v>
      </c>
      <c r="C18" s="5">
        <v>2406.5300000000002</v>
      </c>
      <c r="D18" s="4">
        <v>2165.87</v>
      </c>
      <c r="E18" t="s">
        <v>453</v>
      </c>
      <c r="F18" t="s">
        <v>454</v>
      </c>
    </row>
    <row r="19" spans="1:6" x14ac:dyDescent="0.25">
      <c r="A19">
        <v>16</v>
      </c>
      <c r="B19" t="s">
        <v>452</v>
      </c>
      <c r="C19" s="5">
        <v>2406.5300000000002</v>
      </c>
      <c r="D19" s="4">
        <v>2165.87</v>
      </c>
      <c r="E19" t="s">
        <v>453</v>
      </c>
      <c r="F19" t="s">
        <v>454</v>
      </c>
    </row>
    <row r="20" spans="1:6" x14ac:dyDescent="0.25">
      <c r="A20">
        <v>17</v>
      </c>
      <c r="B20" t="s">
        <v>452</v>
      </c>
      <c r="C20">
        <v>2738.16</v>
      </c>
      <c r="D20">
        <f>2738.16-403.66</f>
        <v>2334.5</v>
      </c>
      <c r="E20" t="s">
        <v>453</v>
      </c>
      <c r="F20" t="s">
        <v>454</v>
      </c>
    </row>
    <row r="21" spans="1:6" x14ac:dyDescent="0.25">
      <c r="A21">
        <v>18</v>
      </c>
      <c r="B21" t="s">
        <v>452</v>
      </c>
      <c r="C21">
        <v>3559.94</v>
      </c>
      <c r="D21">
        <f>C21-579.2</f>
        <v>2980.74</v>
      </c>
      <c r="E21" t="s">
        <v>453</v>
      </c>
      <c r="F21" t="s">
        <v>454</v>
      </c>
    </row>
    <row r="22" spans="1:6" x14ac:dyDescent="0.25">
      <c r="A22">
        <v>19</v>
      </c>
      <c r="B22" t="s">
        <v>452</v>
      </c>
      <c r="C22">
        <v>2989.8</v>
      </c>
      <c r="D22">
        <f>C22-457.45</f>
        <v>2532.3500000000004</v>
      </c>
      <c r="E22" t="s">
        <v>453</v>
      </c>
      <c r="F22" t="s">
        <v>454</v>
      </c>
    </row>
    <row r="23" spans="1:6" x14ac:dyDescent="0.25">
      <c r="A23">
        <v>20</v>
      </c>
      <c r="B23" t="s">
        <v>452</v>
      </c>
      <c r="C23">
        <v>2738.16</v>
      </c>
      <c r="D23">
        <f>C23-403.66</f>
        <v>2334.5</v>
      </c>
      <c r="E23" t="s">
        <v>453</v>
      </c>
      <c r="F23" t="s">
        <v>454</v>
      </c>
    </row>
    <row r="24" spans="1:6" x14ac:dyDescent="0.25">
      <c r="A24">
        <v>21</v>
      </c>
      <c r="B24" t="s">
        <v>452</v>
      </c>
      <c r="C24">
        <v>2570.38</v>
      </c>
      <c r="D24">
        <f>C24-367.76</f>
        <v>2202.62</v>
      </c>
      <c r="E24" t="s">
        <v>453</v>
      </c>
      <c r="F24" t="s">
        <v>454</v>
      </c>
    </row>
    <row r="25" spans="1:6" x14ac:dyDescent="0.25">
      <c r="A25">
        <v>22</v>
      </c>
      <c r="B25" t="s">
        <v>452</v>
      </c>
      <c r="C25">
        <v>3198.31</v>
      </c>
      <c r="D25">
        <f>C25-502</f>
        <v>2696.31</v>
      </c>
      <c r="E25" t="s">
        <v>453</v>
      </c>
      <c r="F25" t="s">
        <v>454</v>
      </c>
    </row>
    <row r="26" spans="1:6" x14ac:dyDescent="0.25">
      <c r="A26">
        <v>23</v>
      </c>
      <c r="B26" t="s">
        <v>452</v>
      </c>
      <c r="C26">
        <v>2570.38</v>
      </c>
      <c r="D26">
        <f>C26-367.76</f>
        <v>2202.62</v>
      </c>
      <c r="E26" t="s">
        <v>453</v>
      </c>
      <c r="F26" t="s">
        <v>454</v>
      </c>
    </row>
    <row r="27" spans="1:6" x14ac:dyDescent="0.25">
      <c r="A27">
        <v>24</v>
      </c>
      <c r="B27" t="s">
        <v>452</v>
      </c>
      <c r="C27">
        <v>3476.06</v>
      </c>
      <c r="D27">
        <f>C27-561.19</f>
        <v>2914.87</v>
      </c>
      <c r="E27" t="s">
        <v>453</v>
      </c>
      <c r="F27" t="s">
        <v>454</v>
      </c>
    </row>
    <row r="28" spans="1:6" x14ac:dyDescent="0.25">
      <c r="A28">
        <v>25</v>
      </c>
      <c r="B28" t="s">
        <v>452</v>
      </c>
      <c r="C28">
        <v>3476.06</v>
      </c>
      <c r="D28">
        <f>C28-561.19</f>
        <v>2914.87</v>
      </c>
      <c r="E28" t="s">
        <v>453</v>
      </c>
      <c r="F28" t="s">
        <v>454</v>
      </c>
    </row>
    <row r="29" spans="1:6" x14ac:dyDescent="0.25">
      <c r="A29">
        <v>26</v>
      </c>
      <c r="B29" t="s">
        <v>452</v>
      </c>
      <c r="C29">
        <v>2570.38</v>
      </c>
      <c r="D29">
        <f>C29-275.43</f>
        <v>2294.9500000000003</v>
      </c>
      <c r="E29" t="s">
        <v>453</v>
      </c>
      <c r="F29" t="s">
        <v>454</v>
      </c>
    </row>
    <row r="30" spans="1:6" x14ac:dyDescent="0.25">
      <c r="A30">
        <v>27</v>
      </c>
      <c r="B30" t="s">
        <v>452</v>
      </c>
      <c r="C30">
        <v>2570.38</v>
      </c>
      <c r="D30">
        <f>C30-275.43</f>
        <v>2294.9500000000003</v>
      </c>
      <c r="E30" t="s">
        <v>453</v>
      </c>
      <c r="F30" t="s">
        <v>454</v>
      </c>
    </row>
    <row r="31" spans="1:6" x14ac:dyDescent="0.25">
      <c r="A31">
        <v>28</v>
      </c>
      <c r="B31" t="s">
        <v>452</v>
      </c>
      <c r="C31">
        <v>0</v>
      </c>
      <c r="D31">
        <v>0</v>
      </c>
      <c r="E31" t="s">
        <v>453</v>
      </c>
      <c r="F31" t="s">
        <v>454</v>
      </c>
    </row>
    <row r="32" spans="1:6" x14ac:dyDescent="0.25">
      <c r="A32">
        <v>29</v>
      </c>
      <c r="B32" t="s">
        <v>452</v>
      </c>
      <c r="C32">
        <v>2570.38</v>
      </c>
      <c r="D32">
        <f>C32-367.76</f>
        <v>2202.62</v>
      </c>
      <c r="E32" t="s">
        <v>453</v>
      </c>
      <c r="F32" t="s">
        <v>454</v>
      </c>
    </row>
    <row r="33" spans="1:6" x14ac:dyDescent="0.25">
      <c r="A33">
        <v>30</v>
      </c>
      <c r="B33" t="s">
        <v>452</v>
      </c>
      <c r="C33">
        <v>3198.31</v>
      </c>
      <c r="D33">
        <f>C33-502</f>
        <v>2696.31</v>
      </c>
      <c r="E33" t="s">
        <v>453</v>
      </c>
      <c r="F33" t="s">
        <v>454</v>
      </c>
    </row>
    <row r="34" spans="1:6" x14ac:dyDescent="0.25">
      <c r="A34">
        <v>31</v>
      </c>
      <c r="B34" t="s">
        <v>452</v>
      </c>
      <c r="C34">
        <v>3282.19</v>
      </c>
      <c r="D34">
        <f>C34-519.76</f>
        <v>2762.4300000000003</v>
      </c>
      <c r="E34" t="s">
        <v>453</v>
      </c>
      <c r="F34" t="s">
        <v>454</v>
      </c>
    </row>
    <row r="35" spans="1:6" x14ac:dyDescent="0.25">
      <c r="A35">
        <v>32</v>
      </c>
      <c r="B35" t="s">
        <v>452</v>
      </c>
      <c r="C35">
        <v>3476.06</v>
      </c>
      <c r="D35">
        <f>C35-561.19</f>
        <v>2914.87</v>
      </c>
      <c r="E35" t="s">
        <v>453</v>
      </c>
      <c r="F35" t="s">
        <v>454</v>
      </c>
    </row>
    <row r="36" spans="1:6" x14ac:dyDescent="0.25">
      <c r="A36">
        <v>33</v>
      </c>
      <c r="B36" t="s">
        <v>452</v>
      </c>
      <c r="C36">
        <v>2570.38</v>
      </c>
      <c r="D36">
        <f>C36-275.43</f>
        <v>2294.9500000000003</v>
      </c>
      <c r="E36" t="s">
        <v>453</v>
      </c>
      <c r="F36" t="s">
        <v>454</v>
      </c>
    </row>
    <row r="37" spans="1:6" x14ac:dyDescent="0.25">
      <c r="A37">
        <v>34</v>
      </c>
      <c r="B37" t="s">
        <v>452</v>
      </c>
      <c r="C37">
        <v>2570.38</v>
      </c>
      <c r="D37">
        <f>2570.38-321.42</f>
        <v>2248.96</v>
      </c>
      <c r="E37" t="s">
        <v>453</v>
      </c>
      <c r="F37" t="s">
        <v>454</v>
      </c>
    </row>
    <row r="38" spans="1:6" x14ac:dyDescent="0.25">
      <c r="A38">
        <v>35</v>
      </c>
      <c r="B38" t="s">
        <v>452</v>
      </c>
      <c r="C38">
        <v>2570.38</v>
      </c>
      <c r="D38">
        <f>2570.38-367.76</f>
        <v>2202.62</v>
      </c>
      <c r="E38" t="s">
        <v>453</v>
      </c>
      <c r="F38" t="s">
        <v>454</v>
      </c>
    </row>
    <row r="39" spans="1:6" x14ac:dyDescent="0.25">
      <c r="A39">
        <v>36</v>
      </c>
      <c r="B39" t="s">
        <v>452</v>
      </c>
      <c r="C39">
        <v>2989.8</v>
      </c>
      <c r="D39">
        <f>C39-457.45</f>
        <v>2532.3500000000004</v>
      </c>
      <c r="E39" t="s">
        <v>453</v>
      </c>
      <c r="F39" t="s">
        <v>454</v>
      </c>
    </row>
    <row r="40" spans="1:6" x14ac:dyDescent="0.25">
      <c r="A40">
        <v>37</v>
      </c>
      <c r="B40" t="s">
        <v>452</v>
      </c>
      <c r="C40">
        <v>3476.06</v>
      </c>
      <c r="D40">
        <f>C40-561.19</f>
        <v>2914.87</v>
      </c>
      <c r="E40" t="s">
        <v>453</v>
      </c>
      <c r="F40" t="s">
        <v>454</v>
      </c>
    </row>
    <row r="41" spans="1:6" x14ac:dyDescent="0.25">
      <c r="A41">
        <v>38</v>
      </c>
      <c r="B41" t="s">
        <v>452</v>
      </c>
      <c r="C41">
        <v>3282.19</v>
      </c>
      <c r="D41">
        <f>C41-519.76</f>
        <v>2762.4300000000003</v>
      </c>
      <c r="E41" t="s">
        <v>453</v>
      </c>
      <c r="F41" t="s">
        <v>454</v>
      </c>
    </row>
    <row r="42" spans="1:6" x14ac:dyDescent="0.25">
      <c r="A42">
        <v>39</v>
      </c>
      <c r="B42" t="s">
        <v>452</v>
      </c>
      <c r="C42">
        <v>3476.06</v>
      </c>
      <c r="D42">
        <f>C42-561.19</f>
        <v>2914.87</v>
      </c>
      <c r="E42" t="s">
        <v>453</v>
      </c>
      <c r="F42" t="s">
        <v>454</v>
      </c>
    </row>
    <row r="43" spans="1:6" x14ac:dyDescent="0.25">
      <c r="A43">
        <v>40</v>
      </c>
      <c r="B43" t="s">
        <v>452</v>
      </c>
      <c r="C43">
        <v>2570.38</v>
      </c>
      <c r="D43">
        <f>C43-367.76</f>
        <v>2202.62</v>
      </c>
      <c r="E43" t="s">
        <v>453</v>
      </c>
      <c r="F43" t="s">
        <v>454</v>
      </c>
    </row>
    <row r="44" spans="1:6" x14ac:dyDescent="0.25">
      <c r="A44">
        <v>41</v>
      </c>
      <c r="B44" t="s">
        <v>452</v>
      </c>
      <c r="C44">
        <v>2989.8</v>
      </c>
      <c r="D44">
        <f>C44-457.45</f>
        <v>2532.3500000000004</v>
      </c>
      <c r="E44" t="s">
        <v>453</v>
      </c>
      <c r="F44" t="s">
        <v>454</v>
      </c>
    </row>
    <row r="45" spans="1:6" x14ac:dyDescent="0.25">
      <c r="A45">
        <v>42</v>
      </c>
      <c r="B45" t="s">
        <v>452</v>
      </c>
      <c r="C45">
        <v>2738.16</v>
      </c>
      <c r="D45">
        <f>C45-403.66</f>
        <v>2334.5</v>
      </c>
      <c r="E45" t="s">
        <v>453</v>
      </c>
      <c r="F45" t="s">
        <v>454</v>
      </c>
    </row>
    <row r="46" spans="1:6" x14ac:dyDescent="0.25">
      <c r="A46">
        <v>43</v>
      </c>
      <c r="B46" t="s">
        <v>452</v>
      </c>
      <c r="C46">
        <v>3476.06</v>
      </c>
      <c r="D46">
        <f>C46-561.19</f>
        <v>2914.87</v>
      </c>
      <c r="E46" t="s">
        <v>453</v>
      </c>
      <c r="F46" t="s">
        <v>454</v>
      </c>
    </row>
    <row r="47" spans="1:6" x14ac:dyDescent="0.25">
      <c r="A47">
        <v>44</v>
      </c>
      <c r="B47" t="s">
        <v>452</v>
      </c>
      <c r="C47">
        <v>2850.12</v>
      </c>
      <c r="D47">
        <f>C47-427.55</f>
        <v>2422.5699999999997</v>
      </c>
      <c r="E47" t="s">
        <v>453</v>
      </c>
      <c r="F47" t="s">
        <v>454</v>
      </c>
    </row>
    <row r="48" spans="1:6" x14ac:dyDescent="0.25">
      <c r="A48">
        <v>45</v>
      </c>
      <c r="B48" t="s">
        <v>452</v>
      </c>
      <c r="C48">
        <v>3073.68</v>
      </c>
      <c r="D48">
        <f>C48-434.04</f>
        <v>2639.64</v>
      </c>
      <c r="E48" t="s">
        <v>453</v>
      </c>
      <c r="F48" t="s">
        <v>454</v>
      </c>
    </row>
    <row r="49" spans="1:6" x14ac:dyDescent="0.25">
      <c r="A49">
        <v>46</v>
      </c>
      <c r="B49" t="s">
        <v>452</v>
      </c>
      <c r="C49">
        <v>2570.38</v>
      </c>
      <c r="D49">
        <f>C49-367.76</f>
        <v>2202.62</v>
      </c>
      <c r="E49" t="s">
        <v>453</v>
      </c>
      <c r="F49" t="s">
        <v>454</v>
      </c>
    </row>
    <row r="50" spans="1:6" x14ac:dyDescent="0.25">
      <c r="A50">
        <v>47</v>
      </c>
      <c r="B50" t="s">
        <v>452</v>
      </c>
      <c r="C50">
        <v>2570.38</v>
      </c>
      <c r="D50">
        <f>C50-275.43</f>
        <v>2294.9500000000003</v>
      </c>
      <c r="E50" t="s">
        <v>453</v>
      </c>
      <c r="F50" t="s">
        <v>454</v>
      </c>
    </row>
    <row r="51" spans="1:6" x14ac:dyDescent="0.25">
      <c r="A51">
        <v>48</v>
      </c>
      <c r="B51" t="s">
        <v>452</v>
      </c>
      <c r="C51">
        <v>3073.68</v>
      </c>
      <c r="D51">
        <f>C51-475.22</f>
        <v>2598.46</v>
      </c>
      <c r="E51" t="s">
        <v>453</v>
      </c>
      <c r="F51" t="s">
        <v>454</v>
      </c>
    </row>
    <row r="52" spans="1:6" x14ac:dyDescent="0.25">
      <c r="A52">
        <v>49</v>
      </c>
      <c r="B52" t="s">
        <v>452</v>
      </c>
      <c r="C52">
        <v>2989.8</v>
      </c>
      <c r="D52">
        <f>C52-457.45</f>
        <v>2532.3500000000004</v>
      </c>
      <c r="E52" t="s">
        <v>453</v>
      </c>
      <c r="F52" t="s">
        <v>454</v>
      </c>
    </row>
    <row r="53" spans="1:6" x14ac:dyDescent="0.25">
      <c r="A53">
        <v>50</v>
      </c>
      <c r="B53" t="s">
        <v>452</v>
      </c>
      <c r="C53">
        <v>2738.16</v>
      </c>
      <c r="D53">
        <f>C53-403.66</f>
        <v>2334.5</v>
      </c>
      <c r="E53" t="s">
        <v>453</v>
      </c>
      <c r="F53" t="s">
        <v>454</v>
      </c>
    </row>
    <row r="54" spans="1:6" x14ac:dyDescent="0.25">
      <c r="A54">
        <v>51</v>
      </c>
      <c r="B54" t="s">
        <v>452</v>
      </c>
      <c r="C54">
        <v>3198.31</v>
      </c>
      <c r="D54">
        <f>C54-502</f>
        <v>2696.31</v>
      </c>
      <c r="E54" t="s">
        <v>453</v>
      </c>
      <c r="F54" t="s">
        <v>454</v>
      </c>
    </row>
    <row r="55" spans="1:6" x14ac:dyDescent="0.25">
      <c r="A55">
        <v>52</v>
      </c>
      <c r="B55" t="s">
        <v>452</v>
      </c>
      <c r="C55" s="4">
        <v>2757.75</v>
      </c>
      <c r="D55">
        <v>2481.9699999999998</v>
      </c>
      <c r="E55" t="s">
        <v>453</v>
      </c>
      <c r="F55" t="s">
        <v>454</v>
      </c>
    </row>
    <row r="56" spans="1:6" x14ac:dyDescent="0.25">
      <c r="A56">
        <v>53</v>
      </c>
      <c r="B56" t="s">
        <v>452</v>
      </c>
      <c r="C56" s="4">
        <v>1490.48</v>
      </c>
      <c r="D56">
        <v>1341.48</v>
      </c>
      <c r="E56" t="s">
        <v>453</v>
      </c>
      <c r="F56" t="s">
        <v>454</v>
      </c>
    </row>
    <row r="57" spans="1:6" x14ac:dyDescent="0.25">
      <c r="A57">
        <v>54</v>
      </c>
      <c r="B57" t="s">
        <v>452</v>
      </c>
      <c r="C57" s="4">
        <v>736.42</v>
      </c>
      <c r="D57">
        <v>662.77</v>
      </c>
      <c r="E57" t="s">
        <v>453</v>
      </c>
      <c r="F57" t="s">
        <v>454</v>
      </c>
    </row>
    <row r="58" spans="1:6" x14ac:dyDescent="0.25">
      <c r="A58">
        <v>55</v>
      </c>
      <c r="B58" t="s">
        <v>452</v>
      </c>
      <c r="C58" s="4">
        <v>1187.28</v>
      </c>
      <c r="D58">
        <v>1068.55</v>
      </c>
      <c r="E58" t="s">
        <v>453</v>
      </c>
      <c r="F58" t="s">
        <v>454</v>
      </c>
    </row>
    <row r="59" spans="1:6" x14ac:dyDescent="0.25">
      <c r="A59">
        <v>56</v>
      </c>
      <c r="B59" t="s">
        <v>452</v>
      </c>
      <c r="C59" s="4">
        <v>1816.53</v>
      </c>
      <c r="D59">
        <v>1634.87</v>
      </c>
      <c r="E59" t="s">
        <v>453</v>
      </c>
      <c r="F59" t="s">
        <v>454</v>
      </c>
    </row>
    <row r="60" spans="1:6" x14ac:dyDescent="0.25">
      <c r="A60">
        <v>57</v>
      </c>
      <c r="B60" t="s">
        <v>452</v>
      </c>
      <c r="C60" s="4">
        <v>981.9</v>
      </c>
      <c r="D60">
        <v>883.71</v>
      </c>
      <c r="E60" t="s">
        <v>453</v>
      </c>
      <c r="F60" t="s">
        <v>454</v>
      </c>
    </row>
    <row r="61" spans="1:6" x14ac:dyDescent="0.25">
      <c r="A61">
        <v>58</v>
      </c>
      <c r="B61" t="s">
        <v>452</v>
      </c>
      <c r="C61" s="4">
        <v>1441.23</v>
      </c>
      <c r="D61">
        <v>1297.0999999999999</v>
      </c>
      <c r="E61" t="s">
        <v>453</v>
      </c>
      <c r="F61" t="s">
        <v>454</v>
      </c>
    </row>
    <row r="62" spans="1:6" x14ac:dyDescent="0.25">
      <c r="A62">
        <v>59</v>
      </c>
      <c r="B62" t="s">
        <v>452</v>
      </c>
      <c r="C62" s="4">
        <v>1391.03</v>
      </c>
      <c r="D62">
        <v>1251.92</v>
      </c>
      <c r="E62" t="s">
        <v>453</v>
      </c>
      <c r="F62" t="s">
        <v>454</v>
      </c>
    </row>
    <row r="63" spans="1:6" x14ac:dyDescent="0.25">
      <c r="A63">
        <v>60</v>
      </c>
      <c r="B63" t="s">
        <v>452</v>
      </c>
      <c r="C63" s="4">
        <v>706.08</v>
      </c>
      <c r="D63">
        <v>635.47</v>
      </c>
      <c r="E63" t="s">
        <v>453</v>
      </c>
      <c r="F63" t="s">
        <v>454</v>
      </c>
    </row>
    <row r="64" spans="1:6" x14ac:dyDescent="0.25">
      <c r="A64">
        <v>61</v>
      </c>
      <c r="B64" t="s">
        <v>452</v>
      </c>
      <c r="C64" s="4">
        <v>1592.15</v>
      </c>
      <c r="D64">
        <v>1432.93</v>
      </c>
      <c r="E64" t="s">
        <v>453</v>
      </c>
      <c r="F64" t="s">
        <v>454</v>
      </c>
    </row>
    <row r="65" spans="1:6" x14ac:dyDescent="0.25">
      <c r="A65">
        <v>62</v>
      </c>
      <c r="B65" t="s">
        <v>452</v>
      </c>
      <c r="C65" s="4">
        <v>700.22</v>
      </c>
      <c r="D65">
        <v>630.19000000000005</v>
      </c>
      <c r="E65" t="s">
        <v>453</v>
      </c>
      <c r="F65" t="s">
        <v>454</v>
      </c>
    </row>
    <row r="66" spans="1:6" x14ac:dyDescent="0.25">
      <c r="A66">
        <v>63</v>
      </c>
      <c r="B66" t="s">
        <v>452</v>
      </c>
      <c r="C66" s="4">
        <v>2048.67</v>
      </c>
      <c r="D66">
        <v>1843.8</v>
      </c>
      <c r="E66" t="s">
        <v>453</v>
      </c>
      <c r="F66" t="s">
        <v>454</v>
      </c>
    </row>
    <row r="67" spans="1:6" x14ac:dyDescent="0.25">
      <c r="A67">
        <v>64</v>
      </c>
      <c r="B67" t="s">
        <v>452</v>
      </c>
      <c r="C67" s="4">
        <v>1554.68</v>
      </c>
      <c r="D67">
        <v>1399.21</v>
      </c>
      <c r="E67" t="s">
        <v>453</v>
      </c>
      <c r="F67" t="s">
        <v>454</v>
      </c>
    </row>
    <row r="68" spans="1:6" x14ac:dyDescent="0.25">
      <c r="A68">
        <v>65</v>
      </c>
      <c r="B68" t="s">
        <v>452</v>
      </c>
      <c r="C68" s="4">
        <v>1595.6</v>
      </c>
      <c r="D68">
        <v>1436.04</v>
      </c>
      <c r="E68" t="s">
        <v>453</v>
      </c>
      <c r="F68" t="s">
        <v>454</v>
      </c>
    </row>
    <row r="69" spans="1:6" x14ac:dyDescent="0.25">
      <c r="A69">
        <v>66</v>
      </c>
      <c r="B69" t="s">
        <v>452</v>
      </c>
      <c r="C69" s="4">
        <v>1492.43</v>
      </c>
      <c r="D69">
        <v>1343.18</v>
      </c>
      <c r="E69" t="s">
        <v>453</v>
      </c>
      <c r="F69" t="s">
        <v>454</v>
      </c>
    </row>
    <row r="70" spans="1:6" x14ac:dyDescent="0.25">
      <c r="A70">
        <v>67</v>
      </c>
      <c r="B70" t="s">
        <v>452</v>
      </c>
      <c r="C70" s="4">
        <v>736.42</v>
      </c>
      <c r="D70">
        <v>662.77</v>
      </c>
      <c r="E70" t="s">
        <v>453</v>
      </c>
      <c r="F70" t="s">
        <v>454</v>
      </c>
    </row>
    <row r="71" spans="1:6" x14ac:dyDescent="0.25">
      <c r="A71">
        <v>68</v>
      </c>
      <c r="B71" t="s">
        <v>452</v>
      </c>
      <c r="C71" s="4">
        <v>2859.59</v>
      </c>
      <c r="D71">
        <v>2573.63</v>
      </c>
      <c r="E71" t="s">
        <v>453</v>
      </c>
      <c r="F71" t="s">
        <v>454</v>
      </c>
    </row>
  </sheetData>
  <pageMargins left="0.7" right="0.7" top="0.75" bottom="0.75" header="0.3" footer="0.3"/>
  <ignoredErrors>
    <ignoredError sqref="D41 D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2026-01-26T21:01:05Z</dcterms:modified>
</cp:coreProperties>
</file>